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15450" windowHeight="8535" tabRatio="723" activeTab="2"/>
  </bookViews>
  <sheets>
    <sheet name="cov.p" sheetId="1" r:id="rId1"/>
    <sheet name="abs" sheetId="2" state="hidden" r:id="rId2"/>
    <sheet name="abs monthwise" sheetId="3" r:id="rId3"/>
    <sheet name="151" sheetId="4" r:id="rId4"/>
    <sheet name="8" sheetId="5" r:id="rId5"/>
  </sheets>
  <definedNames>
    <definedName name="_xlnm.Print_Area" localSheetId="2">'abs monthwise'!$A$1:$R$19</definedName>
    <definedName name="_xlnm.Print_Area" localSheetId="0">'cov.p'!$A$1:$I$30</definedName>
    <definedName name="_xlnm.Print_Titles" localSheetId="3">'151'!$2:$3</definedName>
    <definedName name="_xlnm.Print_Titles" localSheetId="4">'8'!$2:$3</definedName>
  </definedNames>
  <calcPr fullCalcOnLoad="1"/>
</workbook>
</file>

<file path=xl/sharedStrings.xml><?xml version="1.0" encoding="utf-8"?>
<sst xmlns="http://schemas.openxmlformats.org/spreadsheetml/2006/main" count="680" uniqueCount="411">
  <si>
    <t>District</t>
  </si>
  <si>
    <t>Srikakulam</t>
  </si>
  <si>
    <t>Annampeta</t>
  </si>
  <si>
    <t>Maredubaka</t>
  </si>
  <si>
    <t>Gorlapadu</t>
  </si>
  <si>
    <t>Ragolu</t>
  </si>
  <si>
    <t>Vizianagaram</t>
  </si>
  <si>
    <t>Bondapalli (G)</t>
  </si>
  <si>
    <t>Gurla</t>
  </si>
  <si>
    <t>Ginnam</t>
  </si>
  <si>
    <t>Chinagongada</t>
  </si>
  <si>
    <t>Deruvada</t>
  </si>
  <si>
    <t>Voosakonda</t>
  </si>
  <si>
    <t>Sarika</t>
  </si>
  <si>
    <t>Gudivada</t>
  </si>
  <si>
    <t>Visakhapatnam</t>
  </si>
  <si>
    <t>Chinapachila</t>
  </si>
  <si>
    <t>West Godavari</t>
  </si>
  <si>
    <t>Nadipudi</t>
  </si>
  <si>
    <t>Poduru - 2</t>
  </si>
  <si>
    <t>Y.V.Lanka</t>
  </si>
  <si>
    <t>Nagidipalem</t>
  </si>
  <si>
    <t>Adavikolanu</t>
  </si>
  <si>
    <t>A.Gokavaram</t>
  </si>
  <si>
    <t>Chilukuru</t>
  </si>
  <si>
    <t>Taduvai</t>
  </si>
  <si>
    <t>Krishna</t>
  </si>
  <si>
    <t>Puritipadu</t>
  </si>
  <si>
    <t>Vadlamannadu</t>
  </si>
  <si>
    <t>Yakamuru</t>
  </si>
  <si>
    <t>Chinnamupudi</t>
  </si>
  <si>
    <t>Guntur</t>
  </si>
  <si>
    <t>Madipadu</t>
  </si>
  <si>
    <t>Veluru</t>
  </si>
  <si>
    <t>Gudavalli</t>
  </si>
  <si>
    <t>Dondapadu</t>
  </si>
  <si>
    <t>Oppicherla</t>
  </si>
  <si>
    <t>Chintalapudi</t>
  </si>
  <si>
    <t>Chejerla</t>
  </si>
  <si>
    <t>Yazali</t>
  </si>
  <si>
    <t>Mulakaluru</t>
  </si>
  <si>
    <t>Nellore</t>
  </si>
  <si>
    <t>Raviguntapalem</t>
  </si>
  <si>
    <t>Siripuram</t>
  </si>
  <si>
    <t>Thikkavaram</t>
  </si>
  <si>
    <t>Vudathavuripalem</t>
  </si>
  <si>
    <t>Prakasam</t>
  </si>
  <si>
    <t>Ramaiahpatnam</t>
  </si>
  <si>
    <t>DG Peta</t>
  </si>
  <si>
    <t>Marriguntupalli</t>
  </si>
  <si>
    <t>Kalluru</t>
  </si>
  <si>
    <t>Chittoor</t>
  </si>
  <si>
    <t>Thippireddygari Palli</t>
  </si>
  <si>
    <t>Nariganipalli</t>
  </si>
  <si>
    <t>Therani</t>
  </si>
  <si>
    <t>Allamadugu</t>
  </si>
  <si>
    <t>Pitchalavavaripalli</t>
  </si>
  <si>
    <t>Kadapa</t>
  </si>
  <si>
    <t>Bodeddulapalli</t>
  </si>
  <si>
    <t>Boreddigaripalli</t>
  </si>
  <si>
    <t>Muthukur</t>
  </si>
  <si>
    <t>Madithadu</t>
  </si>
  <si>
    <t>Aludi</t>
  </si>
  <si>
    <t>Jowkulakothapalli</t>
  </si>
  <si>
    <t>Bollanagudem</t>
  </si>
  <si>
    <t>Polepalli</t>
  </si>
  <si>
    <t>Pulakurthi</t>
  </si>
  <si>
    <t>Bupasamudram</t>
  </si>
  <si>
    <t>V.G.Palem</t>
  </si>
  <si>
    <t>Kurlapalli</t>
  </si>
  <si>
    <t>Poolactierla</t>
  </si>
  <si>
    <t>Erududona</t>
  </si>
  <si>
    <t>Kurnool</t>
  </si>
  <si>
    <t>R.S.Rangapuram</t>
  </si>
  <si>
    <t>Burugula</t>
  </si>
  <si>
    <t>Konganapadu</t>
  </si>
  <si>
    <t>Kurukunda</t>
  </si>
  <si>
    <t>Halvi</t>
  </si>
  <si>
    <t>Yerragudi</t>
  </si>
  <si>
    <t>Gulladurthy</t>
  </si>
  <si>
    <t>Kosigi (4)</t>
  </si>
  <si>
    <t>Ranga Reddy</t>
  </si>
  <si>
    <t>Medak</t>
  </si>
  <si>
    <t>Nizamabad</t>
  </si>
  <si>
    <t>Karimnagar</t>
  </si>
  <si>
    <t>Khammam</t>
  </si>
  <si>
    <t>Nalgonda</t>
  </si>
  <si>
    <t>Total</t>
  </si>
  <si>
    <t>Pedamattikambampadu</t>
  </si>
  <si>
    <t>Maddiaiahgaripalli</t>
  </si>
  <si>
    <t>Peddakottala</t>
  </si>
  <si>
    <t>Pamulanka</t>
  </si>
  <si>
    <t>Perusamula</t>
  </si>
  <si>
    <t>Kosigi (3)</t>
  </si>
  <si>
    <t>ABSTRACT</t>
  </si>
  <si>
    <t>Sl.
No.</t>
  </si>
  <si>
    <t>Administrative Sacntion amount
(Rs. In lakhs)</t>
  </si>
  <si>
    <t>No. of works</t>
  </si>
  <si>
    <t>Status of works</t>
  </si>
  <si>
    <t>Expenditure 
(Rs. in lakhs)</t>
  </si>
  <si>
    <t>Remarks</t>
  </si>
  <si>
    <t xml:space="preserve">Site problem </t>
  </si>
  <si>
    <t>Work is in progress</t>
  </si>
  <si>
    <t>Work completed</t>
  </si>
  <si>
    <t>Ananthapur</t>
  </si>
  <si>
    <t>Mahaboobnagar</t>
  </si>
  <si>
    <t>CONSTRUCTION OF NON-TRIBAL (151) SUB-CENTRE BUILDINGS FOR THE YEAR 2011-12 UNDER NRHM</t>
  </si>
  <si>
    <t>Sub-total</t>
  </si>
  <si>
    <t>Grand Total</t>
  </si>
  <si>
    <t>SRIKAKULAM</t>
  </si>
  <si>
    <t>VIZIANAGARAM</t>
  </si>
  <si>
    <t>VISAKHAPATNAM</t>
  </si>
  <si>
    <t>WEST GODAVARI</t>
  </si>
  <si>
    <t>KRISHNA</t>
  </si>
  <si>
    <t>GUNTUR</t>
  </si>
  <si>
    <t>PRAKASAM</t>
  </si>
  <si>
    <t>NELLORE</t>
  </si>
  <si>
    <t>CHITTOOR</t>
  </si>
  <si>
    <t>ANANTAPUR</t>
  </si>
  <si>
    <t>KADAPA</t>
  </si>
  <si>
    <t>KURNOOL</t>
  </si>
  <si>
    <t>Kothapulasamarru</t>
  </si>
  <si>
    <t>Bandipalem</t>
  </si>
  <si>
    <t>Tender stage</t>
  </si>
  <si>
    <t>Work not taken up</t>
  </si>
  <si>
    <t>Work to be started</t>
  </si>
  <si>
    <t>Repeated (Boyalagudem)</t>
  </si>
  <si>
    <t xml:space="preserve">Construction of (151)  Sub-Centre Building 
for the year 2011-12  under NRHM </t>
  </si>
  <si>
    <t>Dekurapalli</t>
  </si>
  <si>
    <t>Bodipalem</t>
  </si>
  <si>
    <t>Mandepudi</t>
  </si>
  <si>
    <t>-</t>
  </si>
  <si>
    <t>Pathapadu</t>
  </si>
  <si>
    <t xml:space="preserve">Kalujuvvalapadu </t>
  </si>
  <si>
    <t>--</t>
  </si>
  <si>
    <t>….</t>
  </si>
  <si>
    <t>PC.Palli</t>
  </si>
  <si>
    <t>CONSTRUCTION OF NON-TRIBAL (151) SUB-CENTRE BUILDINGS  FOR THE YEAR 2011-12 UNDER NRHM</t>
  </si>
  <si>
    <t xml:space="preserve">(B.Kothapalli) Etur </t>
  </si>
  <si>
    <t xml:space="preserve">(Thuvapalli) Mallepalli </t>
  </si>
  <si>
    <t xml:space="preserve">(Pullapathur) Mandapalli </t>
  </si>
  <si>
    <t>(Padmatikona) Kongalaveedu</t>
  </si>
  <si>
    <t>Kadiravanicheruvu ( K.Doddipalli)</t>
  </si>
  <si>
    <t>Sl.
No</t>
  </si>
  <si>
    <t>Name of District</t>
  </si>
  <si>
    <t>Block/Mandal</t>
  </si>
  <si>
    <t>Name of Centre</t>
  </si>
  <si>
    <t>Date/Month of Work sanctioned</t>
  </si>
  <si>
    <t>Financial Progress</t>
  </si>
  <si>
    <t xml:space="preserve">Name of Execution agency </t>
  </si>
  <si>
    <t>Physical Progress</t>
  </si>
  <si>
    <t>Expenditure (Rs. In lakhs)</t>
  </si>
  <si>
    <t>If complete - Date/Month of Work Completion</t>
  </si>
  <si>
    <t>If not completed -Stage of Progress</t>
  </si>
  <si>
    <t xml:space="preserve">Tentative date of completion </t>
  </si>
  <si>
    <t>.06.09.2011</t>
  </si>
  <si>
    <t>30.6.2013</t>
  </si>
  <si>
    <t>Garividi</t>
  </si>
  <si>
    <t>Gajapathinagaram</t>
  </si>
  <si>
    <t>30.11.12</t>
  </si>
  <si>
    <t>15.03.13</t>
  </si>
  <si>
    <t>Vepada</t>
  </si>
  <si>
    <t>Salur</t>
  </si>
  <si>
    <t>G.L.Puram</t>
  </si>
  <si>
    <t>Kurupam</t>
  </si>
  <si>
    <t xml:space="preserve">Ravikamatam </t>
  </si>
  <si>
    <t xml:space="preserve"> Penugonda</t>
  </si>
  <si>
    <t xml:space="preserve"> Poduru</t>
  </si>
  <si>
    <t xml:space="preserve">Yelamanchili </t>
  </si>
  <si>
    <t xml:space="preserve">Bhimavaram </t>
  </si>
  <si>
    <t>Nidamarru</t>
  </si>
  <si>
    <t xml:space="preserve"> Unguturu </t>
  </si>
  <si>
    <t xml:space="preserve"> Undi</t>
  </si>
  <si>
    <t>30.06.2013</t>
  </si>
  <si>
    <t xml:space="preserve"> J.R.Gudem </t>
  </si>
  <si>
    <t>VJA.(R).</t>
  </si>
  <si>
    <t>Thotalvalluru</t>
  </si>
  <si>
    <t>Musunuru</t>
  </si>
  <si>
    <t>Jaggayyapeta</t>
  </si>
  <si>
    <t>Gudlavalleru</t>
  </si>
  <si>
    <t>Agiripalli</t>
  </si>
  <si>
    <t>Bantumilli</t>
  </si>
  <si>
    <t xml:space="preserve"> Kanigiri</t>
  </si>
  <si>
    <t>Ulavapadu</t>
  </si>
  <si>
    <t>C.S.Puram</t>
  </si>
  <si>
    <t xml:space="preserve"> P.C.Palli</t>
  </si>
  <si>
    <t>Kurichedu</t>
  </si>
  <si>
    <t xml:space="preserve"> Tarlupadu</t>
  </si>
  <si>
    <t xml:space="preserve"> -</t>
  </si>
  <si>
    <t>Atchempet(M)</t>
  </si>
  <si>
    <t>Chilakaluripet(M)</t>
  </si>
  <si>
    <t>Nuzendla(M)</t>
  </si>
  <si>
    <t>Narasaraopet(M)</t>
  </si>
  <si>
    <t>Nakarikallu(M)</t>
  </si>
  <si>
    <t>Karlapalem</t>
  </si>
  <si>
    <t>Cherukupalli(M)</t>
  </si>
  <si>
    <t>Ponnuru(M)</t>
  </si>
  <si>
    <t>Kakumanu(M)</t>
  </si>
  <si>
    <t>Sri G.Srinivasa Rao,</t>
  </si>
  <si>
    <t>Sri K.V.Murali Haranath.</t>
  </si>
  <si>
    <t>Sri M.Yeleswara Reddy</t>
  </si>
  <si>
    <t>23-1-13</t>
  </si>
  <si>
    <t>15-11-12</t>
  </si>
  <si>
    <t>Sri K.Murali Krishna</t>
  </si>
  <si>
    <t>30-9-13</t>
  </si>
  <si>
    <t>Sri S.Lingeswara Rao</t>
  </si>
  <si>
    <t>Sri J.Rajesh.</t>
  </si>
  <si>
    <t>30-7-13</t>
  </si>
  <si>
    <t>Amaravathi(M)</t>
  </si>
  <si>
    <t>Karempudi(M)</t>
  </si>
  <si>
    <t>Sri A.Chenna Kesava Reddy</t>
  </si>
  <si>
    <t>Anantha sagaram</t>
  </si>
  <si>
    <t>Chittamur</t>
  </si>
  <si>
    <t>Dakkili</t>
  </si>
  <si>
    <t>S.R.Puram</t>
  </si>
  <si>
    <t>Chillakur</t>
  </si>
  <si>
    <t>V. Bhaskar Reddy</t>
  </si>
  <si>
    <t>Ch. Satish</t>
  </si>
  <si>
    <t>A. Niranjan Reddy</t>
  </si>
  <si>
    <t>29.09.2012</t>
  </si>
  <si>
    <t>V. Mallikarjuna</t>
  </si>
  <si>
    <t>Chinnagottigallu</t>
  </si>
  <si>
    <t>Vayalapadu</t>
  </si>
  <si>
    <t>Nindra</t>
  </si>
  <si>
    <t>Vedurukuppam</t>
  </si>
  <si>
    <t>Piler</t>
  </si>
  <si>
    <t>Kurabalakota</t>
  </si>
  <si>
    <t>PTM</t>
  </si>
  <si>
    <t>Kalakada</t>
  </si>
  <si>
    <t>Sri. K. Maheswara Reddy</t>
  </si>
  <si>
    <t>Sri. D. Venkatadri Naidu</t>
  </si>
  <si>
    <t>01-06-12</t>
  </si>
  <si>
    <t>24-05-12</t>
  </si>
  <si>
    <t>Sri. M. Bharath Kumar</t>
  </si>
  <si>
    <t>Sri. D. Ganesh Kumar</t>
  </si>
  <si>
    <t>16-10-12</t>
  </si>
  <si>
    <t>20-19-12</t>
  </si>
  <si>
    <t>Ramasamudram</t>
  </si>
  <si>
    <t>Gudupalli</t>
  </si>
  <si>
    <t>Gutturu (M)</t>
  </si>
  <si>
    <t xml:space="preserve">Amadaguru </t>
  </si>
  <si>
    <t xml:space="preserve">Bommanahal </t>
  </si>
  <si>
    <t xml:space="preserve">Bramhasamudram </t>
  </si>
  <si>
    <t xml:space="preserve">Kanekal </t>
  </si>
  <si>
    <t xml:space="preserve">N.P.Kunta </t>
  </si>
  <si>
    <t xml:space="preserve">Kanaganipalli (M) </t>
  </si>
  <si>
    <t xml:space="preserve">Agali (M) and </t>
  </si>
  <si>
    <t>Sri.K.Lakshmi Reddy.</t>
  </si>
  <si>
    <t xml:space="preserve">D.Hirehal </t>
  </si>
  <si>
    <t xml:space="preserve">Gummagatta </t>
  </si>
  <si>
    <t>Kongalaveedu</t>
  </si>
  <si>
    <t>Work stopped due to court stay order</t>
  </si>
  <si>
    <t xml:space="preserve">Bethamcherla </t>
  </si>
  <si>
    <t>S.Abdul Khadar</t>
  </si>
  <si>
    <t>30.01.2013</t>
  </si>
  <si>
    <t>Nandyal</t>
  </si>
  <si>
    <t>S.Venkatarami Reddy</t>
  </si>
  <si>
    <t>02.10.2012</t>
  </si>
  <si>
    <t>Halaharvi</t>
  </si>
  <si>
    <t>Peapully</t>
  </si>
  <si>
    <t>B.Seetharamanjaneyulu</t>
  </si>
  <si>
    <t>20.01.2013</t>
  </si>
  <si>
    <t>Kallur</t>
  </si>
  <si>
    <t>S.A.Basha</t>
  </si>
  <si>
    <t>30.08.2013</t>
  </si>
  <si>
    <t>Atmakur</t>
  </si>
  <si>
    <t>B.Chennaiah</t>
  </si>
  <si>
    <t>30.07.2013</t>
  </si>
  <si>
    <t>Kowthalam</t>
  </si>
  <si>
    <t>Krishnagiri</t>
  </si>
  <si>
    <t>B.Seetha Ramanjaneyulu</t>
  </si>
  <si>
    <t>Koilakuntla</t>
  </si>
  <si>
    <t>D.Hanumantha Reddy</t>
  </si>
  <si>
    <t>Kosigi</t>
  </si>
  <si>
    <t>K.Seetha Rami Reddy</t>
  </si>
  <si>
    <t>Sanjamala</t>
  </si>
  <si>
    <t>M/s Elixlr Met Forms</t>
  </si>
  <si>
    <t>-do-</t>
  </si>
  <si>
    <t xml:space="preserve">M/s.Sri Sitharama Constructions, </t>
  </si>
  <si>
    <t>SKLM</t>
  </si>
  <si>
    <t>Sri P.V.S. Suryanarayana</t>
  </si>
  <si>
    <t>Sri M.Laxmanarao</t>
  </si>
  <si>
    <t>Burja</t>
  </si>
  <si>
    <t xml:space="preserve">Sri K.Chandra Naidu </t>
  </si>
  <si>
    <t xml:space="preserve">V.Suryanarayana, </t>
  </si>
  <si>
    <t xml:space="preserve">T.Govinda Reddy, </t>
  </si>
  <si>
    <t>VSP</t>
  </si>
  <si>
    <t>WG</t>
  </si>
  <si>
    <t>GNT</t>
  </si>
  <si>
    <t>PKSM</t>
  </si>
  <si>
    <t>NLR</t>
  </si>
  <si>
    <t>CTR</t>
  </si>
  <si>
    <t>ATP</t>
  </si>
  <si>
    <t>YSR</t>
  </si>
  <si>
    <t>KNL</t>
  </si>
  <si>
    <t>G.Venkatesewara Rao</t>
  </si>
  <si>
    <t>G.Venkata Rao</t>
  </si>
  <si>
    <t>S.V.Bhagavan Rao</t>
  </si>
  <si>
    <t>Y.Lakshmana Rao</t>
  </si>
  <si>
    <t>M.V.Ramanjaneya</t>
  </si>
  <si>
    <t>N.Malleswara Reddy</t>
  </si>
  <si>
    <t xml:space="preserve">M.Narasimha Reddy </t>
  </si>
  <si>
    <t>23.04.2013</t>
  </si>
  <si>
    <t>03.05.2013</t>
  </si>
  <si>
    <t>Y.Dharma Raju</t>
  </si>
  <si>
    <t xml:space="preserve">P.Venkata Subba Reddy </t>
  </si>
  <si>
    <t xml:space="preserve"> 04.04.2013</t>
  </si>
  <si>
    <t xml:space="preserve">M/s.Sri Srinivasa &amp; Co., </t>
  </si>
  <si>
    <t>16.01.2013</t>
  </si>
  <si>
    <t xml:space="preserve">M/s Elixir </t>
  </si>
  <si>
    <t xml:space="preserve">M/s. Elixir Met </t>
  </si>
  <si>
    <t xml:space="preserve">M/s.Elixlr Met </t>
  </si>
  <si>
    <t>Kaviti</t>
  </si>
  <si>
    <t>Rajam</t>
  </si>
  <si>
    <t xml:space="preserve">Srikakulam </t>
  </si>
  <si>
    <t>VZM</t>
  </si>
  <si>
    <t>KRI</t>
  </si>
  <si>
    <t>Add establishment charges@ 7%</t>
  </si>
  <si>
    <t>TOTAL :</t>
  </si>
  <si>
    <t>31.01.2014</t>
  </si>
  <si>
    <t>Agniparru
(Chinthalavalli)</t>
  </si>
  <si>
    <t>Mallampalli
(Mallaparajugudem)</t>
  </si>
  <si>
    <t xml:space="preserve">Sri P.Koteswara Rao, </t>
  </si>
  <si>
    <t xml:space="preserve">Mandapalli 
(Pullapathur) </t>
  </si>
  <si>
    <t xml:space="preserve">Rajampet </t>
  </si>
  <si>
    <t xml:space="preserve">Mallepalli 
(Thuvapalli) </t>
  </si>
  <si>
    <t>B.Mattam</t>
  </si>
  <si>
    <t xml:space="preserve"> Etur 
(B.Kothapalli)</t>
  </si>
  <si>
    <t>Khajipet</t>
  </si>
  <si>
    <t xml:space="preserve">Kongalaveedu
(Padmatikona) </t>
  </si>
  <si>
    <t>30.09.2013</t>
  </si>
  <si>
    <t>11-07-12</t>
  </si>
  <si>
    <t xml:space="preserve">M/s SCLC Co-Operative Society Ltd, </t>
  </si>
  <si>
    <t>30.06.2014</t>
  </si>
  <si>
    <t>31.03.2014</t>
  </si>
  <si>
    <t>28.02.2014</t>
  </si>
  <si>
    <t>Sri M.Yeleswara Reddy.</t>
  </si>
  <si>
    <t xml:space="preserve">S.Harinath Reddy, </t>
  </si>
  <si>
    <t>S.Harinath Reddy,</t>
  </si>
  <si>
    <t>Sri K.Rama krishna, salur</t>
  </si>
  <si>
    <t>31.12.2014</t>
  </si>
  <si>
    <t>M/s Elixir Met Form Pvt Ltd</t>
  </si>
  <si>
    <t>15.10.13</t>
  </si>
  <si>
    <t>31.07.13</t>
  </si>
  <si>
    <t>20-1-2014</t>
  </si>
  <si>
    <t>Sri A.Subba Rao</t>
  </si>
  <si>
    <t>07-08-2013</t>
  </si>
  <si>
    <t>K.V. Krishna Reddy</t>
  </si>
  <si>
    <t>30.08.2014</t>
  </si>
  <si>
    <t>30.6.2014</t>
  </si>
  <si>
    <t>AS / RAS amount (Rs. In lakhs)</t>
  </si>
  <si>
    <t>31.03.2015</t>
  </si>
  <si>
    <t>19.11.2014</t>
  </si>
  <si>
    <t>31.10.2014</t>
  </si>
  <si>
    <t>Converted into PHC.  Hence sub-center eliminated.</t>
  </si>
  <si>
    <t>Punugupalli
(Pathegada )</t>
  </si>
  <si>
    <t>Bandlavanka (M.V.palli)</t>
  </si>
  <si>
    <t>Site dispute</t>
  </si>
  <si>
    <t>31.07.2015</t>
  </si>
  <si>
    <t>12-11-2014</t>
  </si>
  <si>
    <t>16-10-2013</t>
  </si>
  <si>
    <t>19-10-2013</t>
  </si>
  <si>
    <t>Tenders to be invited</t>
  </si>
  <si>
    <t>Re tenders invited. Site available and RAS awaited</t>
  </si>
  <si>
    <t>30.06.2015</t>
  </si>
  <si>
    <t>Sri.G.Rajendra Reddy</t>
  </si>
  <si>
    <t>06.09.2011</t>
  </si>
  <si>
    <t>31.01.2015</t>
  </si>
  <si>
    <t>T.Amareswara Reddy</t>
  </si>
  <si>
    <t>Roof slab to be laid</t>
  </si>
  <si>
    <t>RAS to be required</t>
  </si>
  <si>
    <t>31.03.2016</t>
  </si>
  <si>
    <t>30.09.2015</t>
  </si>
  <si>
    <t>Gross Expenditure
(Rs. In lakhs)</t>
  </si>
  <si>
    <t>Balance amount required 
(Rs. In lakhs)</t>
  </si>
  <si>
    <t>KDP</t>
  </si>
  <si>
    <t>No. of works Sanctioned</t>
  </si>
  <si>
    <t>No.of Works Not taken</t>
  </si>
  <si>
    <t>Site problem</t>
  </si>
  <si>
    <t xml:space="preserve">Final bill </t>
  </si>
  <si>
    <t xml:space="preserve">Building </t>
  </si>
  <si>
    <t>Paid</t>
  </si>
  <si>
    <t>Not paid</t>
  </si>
  <si>
    <t>Handed over</t>
  </si>
  <si>
    <t>Not Handed Over</t>
  </si>
  <si>
    <t xml:space="preserve"> Taken up by other dept</t>
  </si>
  <si>
    <t>Status of takenup works</t>
  </si>
  <si>
    <t>RAS awaited or etc</t>
  </si>
  <si>
    <t xml:space="preserve"> ABSTRACT</t>
  </si>
  <si>
    <t xml:space="preserve">Total
(7+8+9) </t>
  </si>
  <si>
    <t xml:space="preserve">No.of Works taken up
 (6-10) </t>
  </si>
  <si>
    <t>Agt. Concluded but not grounded. Alternative site to be identified as earlier site identified is in port limits</t>
  </si>
  <si>
    <t>Earth Work is in progress</t>
  </si>
  <si>
    <t>Gundlanayanapalli (Pogurupalli / 
Instead of Beagilipalli)</t>
  </si>
  <si>
    <t>Sri.Mutyalappa</t>
  </si>
  <si>
    <t>Pedapadu
 /Gulyam</t>
  </si>
  <si>
    <t>Columns raised up to Plinth level. R.R.Masonary is in progress</t>
  </si>
  <si>
    <t>M.Srinivasa Reddy</t>
  </si>
  <si>
    <t>Footings to be laid</t>
  </si>
  <si>
    <t>M/s Sri Chakra Constructions</t>
  </si>
  <si>
    <t>30.11.2015</t>
  </si>
  <si>
    <t>Plasterings are in progress</t>
  </si>
  <si>
    <t>Foundation work is in progress</t>
  </si>
  <si>
    <t>02.05.2016</t>
  </si>
  <si>
    <t>Brick work completed &amp; Plastering is in progress</t>
  </si>
  <si>
    <t>Finishings are in progress</t>
  </si>
  <si>
    <t>31.01.2016</t>
  </si>
  <si>
    <t>Brick Work &amp; plasterings are in progress</t>
  </si>
  <si>
    <t>29.05.2016</t>
  </si>
  <si>
    <t xml:space="preserve">Site available. Tenders to be called for </t>
  </si>
  <si>
    <t>Dt:19.01.2016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</si>
</sst>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56" applyFont="1" applyFill="1">
      <alignment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56" applyNumberFormat="1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4" fillId="0" borderId="10" xfId="52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3" borderId="15" xfId="6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33" borderId="16" xfId="61" applyFont="1" applyFill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8" fillId="0" borderId="19" xfId="56" applyFont="1" applyFill="1" applyBorder="1" applyAlignment="1">
      <alignment horizontal="center" vertical="center" wrapText="1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6" xfId="61" applyFont="1" applyFill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2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7" xfId="61" applyFont="1" applyFill="1" applyBorder="1" applyAlignment="1">
      <alignment horizontal="center" vertical="center" wrapText="1"/>
      <protection/>
    </xf>
    <xf numFmtId="0" fontId="5" fillId="33" borderId="28" xfId="61" applyFont="1" applyFill="1" applyBorder="1" applyAlignment="1">
      <alignment horizontal="center" vertical="center" wrapText="1"/>
      <protection/>
    </xf>
    <xf numFmtId="0" fontId="5" fillId="33" borderId="18" xfId="61" applyFont="1" applyFill="1" applyBorder="1" applyAlignment="1">
      <alignment horizontal="center" vertical="center" wrapText="1"/>
      <protection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657225</xdr:colOff>
      <xdr:row>2</xdr:row>
      <xdr:rowOff>0</xdr:rowOff>
    </xdr:from>
    <xdr:ext cx="190500" cy="314325"/>
    <xdr:sp>
      <xdr:nvSpPr>
        <xdr:cNvPr id="1" name="TextBox 1"/>
        <xdr:cNvSpPr txBox="1">
          <a:spLocks noChangeArrowheads="1"/>
        </xdr:cNvSpPr>
      </xdr:nvSpPr>
      <xdr:spPr>
        <a:xfrm>
          <a:off x="5353050" y="13144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2</xdr:row>
      <xdr:rowOff>0</xdr:rowOff>
    </xdr:from>
    <xdr:ext cx="190500" cy="314325"/>
    <xdr:sp>
      <xdr:nvSpPr>
        <xdr:cNvPr id="2" name="TextBox 2"/>
        <xdr:cNvSpPr txBox="1">
          <a:spLocks noChangeArrowheads="1"/>
        </xdr:cNvSpPr>
      </xdr:nvSpPr>
      <xdr:spPr>
        <a:xfrm>
          <a:off x="5353050" y="13144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2</xdr:row>
      <xdr:rowOff>0</xdr:rowOff>
    </xdr:from>
    <xdr:ext cx="190500" cy="314325"/>
    <xdr:sp>
      <xdr:nvSpPr>
        <xdr:cNvPr id="3" name="TextBox 1"/>
        <xdr:cNvSpPr txBox="1">
          <a:spLocks noChangeArrowheads="1"/>
        </xdr:cNvSpPr>
      </xdr:nvSpPr>
      <xdr:spPr>
        <a:xfrm>
          <a:off x="5353050" y="13144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2</xdr:row>
      <xdr:rowOff>0</xdr:rowOff>
    </xdr:from>
    <xdr:ext cx="190500" cy="323850"/>
    <xdr:sp>
      <xdr:nvSpPr>
        <xdr:cNvPr id="4" name="TextBox 2"/>
        <xdr:cNvSpPr txBox="1">
          <a:spLocks noChangeArrowheads="1"/>
        </xdr:cNvSpPr>
      </xdr:nvSpPr>
      <xdr:spPr>
        <a:xfrm>
          <a:off x="5353050" y="13144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657225</xdr:colOff>
      <xdr:row>2</xdr:row>
      <xdr:rowOff>0</xdr:rowOff>
    </xdr:from>
    <xdr:ext cx="190500" cy="314325"/>
    <xdr:sp>
      <xdr:nvSpPr>
        <xdr:cNvPr id="1" name="TextBox 1"/>
        <xdr:cNvSpPr txBox="1">
          <a:spLocks noChangeArrowheads="1"/>
        </xdr:cNvSpPr>
      </xdr:nvSpPr>
      <xdr:spPr>
        <a:xfrm>
          <a:off x="5353050" y="13144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2</xdr:row>
      <xdr:rowOff>0</xdr:rowOff>
    </xdr:from>
    <xdr:ext cx="190500" cy="314325"/>
    <xdr:sp>
      <xdr:nvSpPr>
        <xdr:cNvPr id="2" name="TextBox 2"/>
        <xdr:cNvSpPr txBox="1">
          <a:spLocks noChangeArrowheads="1"/>
        </xdr:cNvSpPr>
      </xdr:nvSpPr>
      <xdr:spPr>
        <a:xfrm>
          <a:off x="5353050" y="13144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2</xdr:row>
      <xdr:rowOff>0</xdr:rowOff>
    </xdr:from>
    <xdr:ext cx="190500" cy="314325"/>
    <xdr:sp>
      <xdr:nvSpPr>
        <xdr:cNvPr id="3" name="TextBox 1"/>
        <xdr:cNvSpPr txBox="1">
          <a:spLocks noChangeArrowheads="1"/>
        </xdr:cNvSpPr>
      </xdr:nvSpPr>
      <xdr:spPr>
        <a:xfrm>
          <a:off x="5353050" y="13144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2</xdr:row>
      <xdr:rowOff>0</xdr:rowOff>
    </xdr:from>
    <xdr:ext cx="190500" cy="323850"/>
    <xdr:sp>
      <xdr:nvSpPr>
        <xdr:cNvPr id="4" name="TextBox 2"/>
        <xdr:cNvSpPr txBox="1">
          <a:spLocks noChangeArrowheads="1"/>
        </xdr:cNvSpPr>
      </xdr:nvSpPr>
      <xdr:spPr>
        <a:xfrm>
          <a:off x="5353050" y="13144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view="pageBreakPreview" zoomScale="60" zoomScalePageLayoutView="0" workbookViewId="0" topLeftCell="A1">
      <selection activeCell="B3" sqref="B3:I30"/>
    </sheetView>
  </sheetViews>
  <sheetFormatPr defaultColWidth="17.00390625" defaultRowHeight="12.75"/>
  <cols>
    <col min="1" max="1" width="3.421875" style="11" customWidth="1"/>
    <col min="2" max="2" width="14.7109375" style="11" customWidth="1"/>
    <col min="3" max="4" width="9.140625" style="11" customWidth="1"/>
    <col min="5" max="5" width="54.7109375" style="11" customWidth="1"/>
    <col min="6" max="7" width="22.7109375" style="11" customWidth="1"/>
    <col min="8" max="8" width="9.140625" style="11" customWidth="1"/>
    <col min="9" max="9" width="12.28125" style="11" customWidth="1"/>
    <col min="10" max="253" width="9.140625" style="11" customWidth="1"/>
    <col min="254" max="254" width="3.421875" style="11" customWidth="1"/>
    <col min="255" max="255" width="14.7109375" style="11" customWidth="1"/>
    <col min="256" max="16384" width="17.00390625" style="11" customWidth="1"/>
  </cols>
  <sheetData>
    <row r="1" ht="37.5" customHeight="1">
      <c r="I1" s="22"/>
    </row>
    <row r="2" spans="7:9" ht="13.5" thickBot="1">
      <c r="G2" s="97" t="s">
        <v>410</v>
      </c>
      <c r="H2" s="97"/>
      <c r="I2" s="97"/>
    </row>
    <row r="3" spans="2:9" ht="13.5" thickTop="1">
      <c r="B3" s="87" t="s">
        <v>127</v>
      </c>
      <c r="C3" s="88"/>
      <c r="D3" s="88"/>
      <c r="E3" s="88"/>
      <c r="F3" s="88"/>
      <c r="G3" s="88"/>
      <c r="H3" s="88"/>
      <c r="I3" s="89"/>
    </row>
    <row r="4" spans="2:9" ht="12.75">
      <c r="B4" s="90"/>
      <c r="C4" s="91"/>
      <c r="D4" s="91"/>
      <c r="E4" s="91"/>
      <c r="F4" s="91"/>
      <c r="G4" s="91"/>
      <c r="H4" s="91"/>
      <c r="I4" s="92"/>
    </row>
    <row r="5" spans="2:9" ht="12.75">
      <c r="B5" s="90"/>
      <c r="C5" s="91"/>
      <c r="D5" s="91"/>
      <c r="E5" s="91"/>
      <c r="F5" s="91"/>
      <c r="G5" s="91"/>
      <c r="H5" s="91"/>
      <c r="I5" s="92"/>
    </row>
    <row r="6" spans="2:9" ht="12.75">
      <c r="B6" s="90"/>
      <c r="C6" s="91"/>
      <c r="D6" s="91"/>
      <c r="E6" s="91"/>
      <c r="F6" s="91"/>
      <c r="G6" s="91"/>
      <c r="H6" s="91"/>
      <c r="I6" s="92"/>
    </row>
    <row r="7" spans="2:9" ht="12.75">
      <c r="B7" s="90"/>
      <c r="C7" s="91"/>
      <c r="D7" s="91"/>
      <c r="E7" s="91"/>
      <c r="F7" s="91"/>
      <c r="G7" s="91"/>
      <c r="H7" s="91"/>
      <c r="I7" s="92"/>
    </row>
    <row r="8" spans="2:9" ht="12.75">
      <c r="B8" s="90"/>
      <c r="C8" s="91"/>
      <c r="D8" s="91"/>
      <c r="E8" s="91"/>
      <c r="F8" s="91"/>
      <c r="G8" s="91"/>
      <c r="H8" s="91"/>
      <c r="I8" s="92"/>
    </row>
    <row r="9" spans="2:9" ht="12.75">
      <c r="B9" s="90"/>
      <c r="C9" s="91"/>
      <c r="D9" s="91"/>
      <c r="E9" s="91"/>
      <c r="F9" s="91"/>
      <c r="G9" s="91"/>
      <c r="H9" s="91"/>
      <c r="I9" s="92"/>
    </row>
    <row r="10" spans="2:9" ht="12.75">
      <c r="B10" s="90"/>
      <c r="C10" s="91"/>
      <c r="D10" s="91"/>
      <c r="E10" s="91"/>
      <c r="F10" s="91"/>
      <c r="G10" s="91"/>
      <c r="H10" s="91"/>
      <c r="I10" s="92"/>
    </row>
    <row r="11" spans="2:9" ht="12.75">
      <c r="B11" s="90"/>
      <c r="C11" s="91"/>
      <c r="D11" s="91"/>
      <c r="E11" s="91"/>
      <c r="F11" s="91"/>
      <c r="G11" s="91"/>
      <c r="H11" s="91"/>
      <c r="I11" s="92"/>
    </row>
    <row r="12" spans="2:9" ht="12.75">
      <c r="B12" s="90"/>
      <c r="C12" s="91"/>
      <c r="D12" s="91"/>
      <c r="E12" s="91"/>
      <c r="F12" s="91"/>
      <c r="G12" s="91"/>
      <c r="H12" s="91"/>
      <c r="I12" s="92"/>
    </row>
    <row r="13" spans="2:9" ht="12.75">
      <c r="B13" s="90"/>
      <c r="C13" s="91"/>
      <c r="D13" s="91"/>
      <c r="E13" s="91"/>
      <c r="F13" s="91"/>
      <c r="G13" s="91"/>
      <c r="H13" s="91"/>
      <c r="I13" s="92"/>
    </row>
    <row r="14" spans="2:9" ht="12.75">
      <c r="B14" s="90"/>
      <c r="C14" s="91"/>
      <c r="D14" s="91"/>
      <c r="E14" s="91"/>
      <c r="F14" s="91"/>
      <c r="G14" s="91"/>
      <c r="H14" s="91"/>
      <c r="I14" s="92"/>
    </row>
    <row r="15" spans="2:9" ht="12.75">
      <c r="B15" s="90"/>
      <c r="C15" s="91"/>
      <c r="D15" s="91"/>
      <c r="E15" s="91"/>
      <c r="F15" s="91"/>
      <c r="G15" s="91"/>
      <c r="H15" s="91"/>
      <c r="I15" s="92"/>
    </row>
    <row r="16" spans="2:9" ht="12.75">
      <c r="B16" s="90"/>
      <c r="C16" s="91"/>
      <c r="D16" s="91"/>
      <c r="E16" s="91"/>
      <c r="F16" s="91"/>
      <c r="G16" s="91"/>
      <c r="H16" s="91"/>
      <c r="I16" s="92"/>
    </row>
    <row r="17" spans="2:9" ht="12.75">
      <c r="B17" s="90"/>
      <c r="C17" s="91"/>
      <c r="D17" s="91"/>
      <c r="E17" s="91"/>
      <c r="F17" s="91"/>
      <c r="G17" s="91"/>
      <c r="H17" s="91"/>
      <c r="I17" s="92"/>
    </row>
    <row r="18" spans="2:9" ht="12.75">
      <c r="B18" s="90"/>
      <c r="C18" s="91"/>
      <c r="D18" s="91"/>
      <c r="E18" s="91"/>
      <c r="F18" s="91"/>
      <c r="G18" s="91"/>
      <c r="H18" s="91"/>
      <c r="I18" s="92"/>
    </row>
    <row r="19" spans="2:9" ht="12.75">
      <c r="B19" s="90"/>
      <c r="C19" s="91"/>
      <c r="D19" s="91"/>
      <c r="E19" s="91"/>
      <c r="F19" s="91"/>
      <c r="G19" s="91"/>
      <c r="H19" s="91"/>
      <c r="I19" s="92"/>
    </row>
    <row r="20" spans="2:9" ht="12.75">
      <c r="B20" s="90"/>
      <c r="C20" s="91"/>
      <c r="D20" s="91"/>
      <c r="E20" s="91"/>
      <c r="F20" s="91"/>
      <c r="G20" s="91"/>
      <c r="H20" s="91"/>
      <c r="I20" s="92"/>
    </row>
    <row r="21" spans="2:9" ht="12.75">
      <c r="B21" s="90"/>
      <c r="C21" s="91"/>
      <c r="D21" s="91"/>
      <c r="E21" s="91"/>
      <c r="F21" s="91"/>
      <c r="G21" s="91"/>
      <c r="H21" s="91"/>
      <c r="I21" s="92"/>
    </row>
    <row r="22" spans="2:9" ht="12.75">
      <c r="B22" s="90"/>
      <c r="C22" s="91"/>
      <c r="D22" s="91"/>
      <c r="E22" s="91"/>
      <c r="F22" s="91"/>
      <c r="G22" s="91"/>
      <c r="H22" s="91"/>
      <c r="I22" s="92"/>
    </row>
    <row r="23" spans="2:9" ht="53.25" customHeight="1">
      <c r="B23" s="90"/>
      <c r="C23" s="91"/>
      <c r="D23" s="91"/>
      <c r="E23" s="91"/>
      <c r="F23" s="91"/>
      <c r="G23" s="91"/>
      <c r="H23" s="91"/>
      <c r="I23" s="92"/>
    </row>
    <row r="24" spans="2:9" ht="53.25" customHeight="1">
      <c r="B24" s="90"/>
      <c r="C24" s="91"/>
      <c r="D24" s="91"/>
      <c r="E24" s="91"/>
      <c r="F24" s="91"/>
      <c r="G24" s="91"/>
      <c r="H24" s="91"/>
      <c r="I24" s="92"/>
    </row>
    <row r="25" spans="2:9" ht="12.75">
      <c r="B25" s="90"/>
      <c r="C25" s="91"/>
      <c r="D25" s="91"/>
      <c r="E25" s="91"/>
      <c r="F25" s="91"/>
      <c r="G25" s="91"/>
      <c r="H25" s="91"/>
      <c r="I25" s="92"/>
    </row>
    <row r="26" spans="2:9" ht="12.75">
      <c r="B26" s="90"/>
      <c r="C26" s="91"/>
      <c r="D26" s="91"/>
      <c r="E26" s="91"/>
      <c r="F26" s="91"/>
      <c r="G26" s="91"/>
      <c r="H26" s="91"/>
      <c r="I26" s="92"/>
    </row>
    <row r="27" spans="2:9" ht="12.75">
      <c r="B27" s="90"/>
      <c r="C27" s="91"/>
      <c r="D27" s="91"/>
      <c r="E27" s="91"/>
      <c r="F27" s="91"/>
      <c r="G27" s="91"/>
      <c r="H27" s="91"/>
      <c r="I27" s="92"/>
    </row>
    <row r="28" spans="2:9" ht="12.75">
      <c r="B28" s="90"/>
      <c r="C28" s="93"/>
      <c r="D28" s="91"/>
      <c r="E28" s="91"/>
      <c r="F28" s="91"/>
      <c r="G28" s="91"/>
      <c r="H28" s="91"/>
      <c r="I28" s="92"/>
    </row>
    <row r="29" spans="2:9" ht="12.75">
      <c r="B29" s="90"/>
      <c r="C29" s="91"/>
      <c r="D29" s="91"/>
      <c r="E29" s="91"/>
      <c r="F29" s="91"/>
      <c r="G29" s="91"/>
      <c r="H29" s="91"/>
      <c r="I29" s="92"/>
    </row>
    <row r="30" spans="2:9" ht="13.5" thickBot="1">
      <c r="B30" s="94"/>
      <c r="C30" s="95"/>
      <c r="D30" s="95"/>
      <c r="E30" s="95"/>
      <c r="F30" s="95"/>
      <c r="G30" s="95"/>
      <c r="H30" s="95"/>
      <c r="I30" s="96"/>
    </row>
    <row r="31" ht="13.5" thickTop="1"/>
  </sheetData>
  <sheetProtection/>
  <mergeCells count="2">
    <mergeCell ref="B3:I30"/>
    <mergeCell ref="G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5" topLeftCell="A6" activePane="bottomLeft" state="frozen"/>
      <selection pane="topLeft" activeCell="K6" sqref="K6"/>
      <selection pane="bottomLeft" activeCell="F22" sqref="F22"/>
    </sheetView>
  </sheetViews>
  <sheetFormatPr defaultColWidth="9.140625" defaultRowHeight="12.75"/>
  <cols>
    <col min="1" max="1" width="5.140625" style="2" customWidth="1"/>
    <col min="2" max="2" width="16.28125" style="1" customWidth="1"/>
    <col min="3" max="3" width="14.00390625" style="3" customWidth="1"/>
    <col min="4" max="4" width="8.57421875" style="2" customWidth="1"/>
    <col min="5" max="5" width="9.00390625" style="2" customWidth="1"/>
    <col min="6" max="6" width="11.7109375" style="2" customWidth="1"/>
    <col min="7" max="7" width="7.7109375" style="2" customWidth="1"/>
    <col min="8" max="9" width="11.8515625" style="2" customWidth="1"/>
    <col min="10" max="10" width="15.421875" style="2" customWidth="1"/>
    <col min="11" max="11" width="13.140625" style="3" hidden="1" customWidth="1"/>
    <col min="12" max="12" width="21.8515625" style="1" customWidth="1"/>
    <col min="13" max="13" width="16.421875" style="1" hidden="1" customWidth="1"/>
    <col min="14" max="227" width="9.140625" style="1" customWidth="1"/>
    <col min="228" max="228" width="5.140625" style="1" customWidth="1"/>
    <col min="229" max="229" width="21.421875" style="1" customWidth="1"/>
    <col min="230" max="230" width="17.57421875" style="1" customWidth="1"/>
    <col min="231" max="231" width="12.28125" style="1" customWidth="1"/>
    <col min="232" max="232" width="13.7109375" style="1" customWidth="1"/>
    <col min="233" max="233" width="12.421875" style="1" customWidth="1"/>
    <col min="234" max="234" width="0" style="1" hidden="1" customWidth="1"/>
    <col min="235" max="235" width="12.57421875" style="1" customWidth="1"/>
    <col min="236" max="236" width="14.00390625" style="1" customWidth="1"/>
    <col min="237" max="237" width="22.140625" style="1" customWidth="1"/>
    <col min="238" max="238" width="0" style="1" hidden="1" customWidth="1"/>
    <col min="239" max="16384" width="9.140625" style="1" customWidth="1"/>
  </cols>
  <sheetData>
    <row r="1" spans="1:13" s="6" customFormat="1" ht="18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6" customFormat="1" ht="21" customHeight="1">
      <c r="A2" s="100" t="s">
        <v>106</v>
      </c>
      <c r="B2" s="101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6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0" customFormat="1" ht="12.75" customHeight="1">
      <c r="A4" s="98" t="s">
        <v>95</v>
      </c>
      <c r="B4" s="98" t="s">
        <v>0</v>
      </c>
      <c r="C4" s="102" t="s">
        <v>96</v>
      </c>
      <c r="D4" s="98" t="s">
        <v>97</v>
      </c>
      <c r="E4" s="103" t="s">
        <v>98</v>
      </c>
      <c r="F4" s="104"/>
      <c r="G4" s="104"/>
      <c r="H4" s="104"/>
      <c r="I4" s="104"/>
      <c r="J4" s="105"/>
      <c r="K4" s="102" t="s">
        <v>99</v>
      </c>
      <c r="L4" s="98" t="s">
        <v>100</v>
      </c>
      <c r="M4" s="98" t="s">
        <v>100</v>
      </c>
    </row>
    <row r="5" spans="1:13" s="10" customFormat="1" ht="25.5">
      <c r="A5" s="98"/>
      <c r="B5" s="98"/>
      <c r="C5" s="102"/>
      <c r="D5" s="98"/>
      <c r="E5" s="15" t="s">
        <v>101</v>
      </c>
      <c r="F5" s="15" t="s">
        <v>124</v>
      </c>
      <c r="G5" s="15" t="s">
        <v>123</v>
      </c>
      <c r="H5" s="15" t="s">
        <v>125</v>
      </c>
      <c r="I5" s="15" t="s">
        <v>102</v>
      </c>
      <c r="J5" s="15" t="s">
        <v>103</v>
      </c>
      <c r="K5" s="102"/>
      <c r="L5" s="98"/>
      <c r="M5" s="98"/>
    </row>
    <row r="6" spans="1:13" s="6" customFormat="1" ht="16.5" customHeight="1">
      <c r="A6" s="5">
        <v>1</v>
      </c>
      <c r="B6" s="4" t="s">
        <v>1</v>
      </c>
      <c r="C6" s="12">
        <v>36</v>
      </c>
      <c r="D6" s="13">
        <v>4</v>
      </c>
      <c r="E6" s="13"/>
      <c r="F6" s="13"/>
      <c r="G6" s="13"/>
      <c r="H6" s="13"/>
      <c r="I6" s="13">
        <v>2</v>
      </c>
      <c r="J6" s="13">
        <v>2</v>
      </c>
      <c r="K6" s="12" t="e">
        <f>#REF!</f>
        <v>#REF!</v>
      </c>
      <c r="L6" s="8"/>
      <c r="M6" s="8"/>
    </row>
    <row r="7" spans="1:13" s="6" customFormat="1" ht="16.5" customHeight="1">
      <c r="A7" s="5">
        <f>A6+1</f>
        <v>2</v>
      </c>
      <c r="B7" s="4" t="s">
        <v>6</v>
      </c>
      <c r="C7" s="12">
        <v>72</v>
      </c>
      <c r="D7" s="13">
        <v>8</v>
      </c>
      <c r="E7" s="13">
        <v>5</v>
      </c>
      <c r="F7" s="13"/>
      <c r="G7" s="13"/>
      <c r="H7" s="13">
        <v>2</v>
      </c>
      <c r="I7" s="13">
        <v>1</v>
      </c>
      <c r="J7" s="13"/>
      <c r="K7" s="12" t="e">
        <f>#REF!</f>
        <v>#REF!</v>
      </c>
      <c r="L7" s="8"/>
      <c r="M7" s="8"/>
    </row>
    <row r="8" spans="1:13" s="6" customFormat="1" ht="16.5" customHeight="1">
      <c r="A8" s="5">
        <f aca="true" t="shared" si="0" ref="A8:A24">A7+1</f>
        <v>3</v>
      </c>
      <c r="B8" s="4" t="s">
        <v>15</v>
      </c>
      <c r="C8" s="12">
        <v>9</v>
      </c>
      <c r="D8" s="13">
        <v>1</v>
      </c>
      <c r="E8" s="13">
        <v>1</v>
      </c>
      <c r="F8" s="13"/>
      <c r="G8" s="13"/>
      <c r="H8" s="13"/>
      <c r="I8" s="13"/>
      <c r="J8" s="13"/>
      <c r="K8" s="12" t="e">
        <f>#REF!</f>
        <v>#REF!</v>
      </c>
      <c r="L8" s="8"/>
      <c r="M8" s="8"/>
    </row>
    <row r="9" spans="1:13" s="6" customFormat="1" ht="16.5" customHeight="1">
      <c r="A9" s="5">
        <f t="shared" si="0"/>
        <v>4</v>
      </c>
      <c r="B9" s="4" t="s">
        <v>17</v>
      </c>
      <c r="C9" s="12">
        <v>81</v>
      </c>
      <c r="D9" s="13">
        <v>9</v>
      </c>
      <c r="E9" s="13"/>
      <c r="F9" s="13"/>
      <c r="G9" s="13">
        <v>2</v>
      </c>
      <c r="H9" s="13">
        <v>7</v>
      </c>
      <c r="I9" s="13"/>
      <c r="J9" s="13"/>
      <c r="K9" s="12" t="e">
        <f>#REF!</f>
        <v>#REF!</v>
      </c>
      <c r="L9" s="8"/>
      <c r="M9" s="8"/>
    </row>
    <row r="10" spans="1:13" s="6" customFormat="1" ht="16.5" customHeight="1">
      <c r="A10" s="5">
        <f t="shared" si="0"/>
        <v>5</v>
      </c>
      <c r="B10" s="4" t="s">
        <v>26</v>
      </c>
      <c r="C10" s="12">
        <v>81</v>
      </c>
      <c r="D10" s="13">
        <v>9</v>
      </c>
      <c r="E10" s="13">
        <v>2</v>
      </c>
      <c r="F10" s="13">
        <v>1</v>
      </c>
      <c r="G10" s="13">
        <v>5</v>
      </c>
      <c r="H10" s="13"/>
      <c r="I10" s="13">
        <v>1</v>
      </c>
      <c r="J10" s="13"/>
      <c r="K10" s="12" t="e">
        <f>#REF!</f>
        <v>#REF!</v>
      </c>
      <c r="L10" s="8"/>
      <c r="M10" s="8"/>
    </row>
    <row r="11" spans="1:13" s="6" customFormat="1" ht="16.5" customHeight="1">
      <c r="A11" s="5">
        <f t="shared" si="0"/>
        <v>6</v>
      </c>
      <c r="B11" s="4" t="s">
        <v>31</v>
      </c>
      <c r="C11" s="12">
        <v>99</v>
      </c>
      <c r="D11" s="13">
        <v>11</v>
      </c>
      <c r="E11" s="13">
        <v>3</v>
      </c>
      <c r="F11" s="13"/>
      <c r="G11" s="13">
        <v>1</v>
      </c>
      <c r="H11" s="13"/>
      <c r="I11" s="13">
        <v>7</v>
      </c>
      <c r="J11" s="13"/>
      <c r="K11" s="12" t="e">
        <f>#REF!</f>
        <v>#REF!</v>
      </c>
      <c r="L11" s="8"/>
      <c r="M11" s="8"/>
    </row>
    <row r="12" spans="1:13" s="6" customFormat="1" ht="16.5" customHeight="1">
      <c r="A12" s="5">
        <f t="shared" si="0"/>
        <v>7</v>
      </c>
      <c r="B12" s="4" t="s">
        <v>46</v>
      </c>
      <c r="C12" s="12">
        <v>54</v>
      </c>
      <c r="D12" s="13">
        <v>6</v>
      </c>
      <c r="E12" s="13">
        <v>6</v>
      </c>
      <c r="F12" s="13"/>
      <c r="G12" s="13"/>
      <c r="H12" s="13"/>
      <c r="I12" s="13"/>
      <c r="J12" s="13"/>
      <c r="K12" s="12" t="e">
        <f>#REF!</f>
        <v>#REF!</v>
      </c>
      <c r="L12" s="8"/>
      <c r="M12" s="8"/>
    </row>
    <row r="13" spans="1:13" s="6" customFormat="1" ht="16.5" customHeight="1">
      <c r="A13" s="5">
        <f t="shared" si="0"/>
        <v>8</v>
      </c>
      <c r="B13" s="4" t="s">
        <v>41</v>
      </c>
      <c r="C13" s="12">
        <v>54</v>
      </c>
      <c r="D13" s="13">
        <v>6</v>
      </c>
      <c r="E13" s="13">
        <v>3</v>
      </c>
      <c r="F13" s="13"/>
      <c r="G13" s="13"/>
      <c r="H13" s="13"/>
      <c r="I13" s="13">
        <v>3</v>
      </c>
      <c r="J13" s="13"/>
      <c r="K13" s="12" t="e">
        <f>#REF!</f>
        <v>#REF!</v>
      </c>
      <c r="L13" s="8"/>
      <c r="M13" s="8"/>
    </row>
    <row r="14" spans="1:13" s="6" customFormat="1" ht="16.5" customHeight="1">
      <c r="A14" s="5">
        <f t="shared" si="0"/>
        <v>9</v>
      </c>
      <c r="B14" s="4" t="s">
        <v>51</v>
      </c>
      <c r="C14" s="12">
        <v>90</v>
      </c>
      <c r="D14" s="13">
        <v>10</v>
      </c>
      <c r="E14" s="13">
        <v>5</v>
      </c>
      <c r="F14" s="13">
        <v>1</v>
      </c>
      <c r="G14" s="13"/>
      <c r="H14" s="13"/>
      <c r="I14" s="13">
        <v>4</v>
      </c>
      <c r="J14" s="13"/>
      <c r="K14" s="12" t="e">
        <f>#REF!</f>
        <v>#REF!</v>
      </c>
      <c r="L14" s="8"/>
      <c r="M14" s="8"/>
    </row>
    <row r="15" spans="1:13" s="6" customFormat="1" ht="16.5" customHeight="1">
      <c r="A15" s="5">
        <f t="shared" si="0"/>
        <v>10</v>
      </c>
      <c r="B15" s="4" t="s">
        <v>104</v>
      </c>
      <c r="C15" s="12">
        <v>90</v>
      </c>
      <c r="D15" s="13">
        <v>10</v>
      </c>
      <c r="E15" s="13">
        <v>10</v>
      </c>
      <c r="F15" s="13"/>
      <c r="G15" s="13"/>
      <c r="H15" s="13"/>
      <c r="I15" s="13"/>
      <c r="J15" s="13"/>
      <c r="K15" s="12" t="e">
        <f>#REF!</f>
        <v>#REF!</v>
      </c>
      <c r="L15" s="8"/>
      <c r="M15" s="8"/>
    </row>
    <row r="16" spans="1:13" s="6" customFormat="1" ht="16.5" customHeight="1">
      <c r="A16" s="5">
        <f t="shared" si="0"/>
        <v>11</v>
      </c>
      <c r="B16" s="4" t="s">
        <v>57</v>
      </c>
      <c r="C16" s="12">
        <v>81</v>
      </c>
      <c r="D16" s="13">
        <v>9</v>
      </c>
      <c r="E16" s="13">
        <v>3</v>
      </c>
      <c r="F16" s="13"/>
      <c r="G16" s="13"/>
      <c r="H16" s="13"/>
      <c r="I16" s="13">
        <v>6</v>
      </c>
      <c r="J16" s="13"/>
      <c r="K16" s="12" t="e">
        <f>#REF!</f>
        <v>#REF!</v>
      </c>
      <c r="L16" s="8"/>
      <c r="M16" s="8"/>
    </row>
    <row r="17" spans="1:13" s="6" customFormat="1" ht="16.5" customHeight="1">
      <c r="A17" s="5">
        <f t="shared" si="0"/>
        <v>12</v>
      </c>
      <c r="B17" s="4" t="s">
        <v>72</v>
      </c>
      <c r="C17" s="12">
        <v>108</v>
      </c>
      <c r="D17" s="13">
        <v>12</v>
      </c>
      <c r="E17" s="13">
        <v>9</v>
      </c>
      <c r="F17" s="13"/>
      <c r="G17" s="13"/>
      <c r="H17" s="13"/>
      <c r="I17" s="13">
        <v>3</v>
      </c>
      <c r="J17" s="13"/>
      <c r="K17" s="12" t="e">
        <f>#REF!</f>
        <v>#REF!</v>
      </c>
      <c r="L17" s="8"/>
      <c r="M17" s="8"/>
    </row>
    <row r="18" spans="1:13" s="6" customFormat="1" ht="45">
      <c r="A18" s="5">
        <f t="shared" si="0"/>
        <v>13</v>
      </c>
      <c r="B18" s="4" t="s">
        <v>105</v>
      </c>
      <c r="C18" s="12">
        <v>36</v>
      </c>
      <c r="D18" s="13">
        <v>4</v>
      </c>
      <c r="E18" s="13"/>
      <c r="F18" s="13">
        <v>1</v>
      </c>
      <c r="G18" s="13"/>
      <c r="H18" s="13"/>
      <c r="I18" s="13">
        <v>2</v>
      </c>
      <c r="J18" s="13">
        <v>1</v>
      </c>
      <c r="K18" s="12" t="e">
        <f>#REF!</f>
        <v>#REF!</v>
      </c>
      <c r="L18" s="8"/>
      <c r="M18" s="7" t="s">
        <v>126</v>
      </c>
    </row>
    <row r="19" spans="1:13" s="6" customFormat="1" ht="18.75" customHeight="1">
      <c r="A19" s="5">
        <f t="shared" si="0"/>
        <v>14</v>
      </c>
      <c r="B19" s="4" t="s">
        <v>81</v>
      </c>
      <c r="C19" s="12">
        <v>63</v>
      </c>
      <c r="D19" s="13">
        <v>7</v>
      </c>
      <c r="E19" s="13">
        <v>1</v>
      </c>
      <c r="F19" s="13"/>
      <c r="G19" s="13">
        <v>6</v>
      </c>
      <c r="H19" s="13"/>
      <c r="I19" s="13"/>
      <c r="J19" s="13"/>
      <c r="K19" s="12" t="e">
        <f>#REF!</f>
        <v>#REF!</v>
      </c>
      <c r="L19" s="8"/>
      <c r="M19" s="8"/>
    </row>
    <row r="20" spans="1:13" s="6" customFormat="1" ht="18.75" customHeight="1">
      <c r="A20" s="5">
        <f t="shared" si="0"/>
        <v>15</v>
      </c>
      <c r="B20" s="4" t="s">
        <v>86</v>
      </c>
      <c r="C20" s="12">
        <v>108</v>
      </c>
      <c r="D20" s="13">
        <v>12</v>
      </c>
      <c r="E20" s="13"/>
      <c r="F20" s="13"/>
      <c r="G20" s="13"/>
      <c r="H20" s="13">
        <v>12</v>
      </c>
      <c r="I20" s="13"/>
      <c r="J20" s="13"/>
      <c r="K20" s="12" t="e">
        <f>#REF!</f>
        <v>#REF!</v>
      </c>
      <c r="L20" s="8"/>
      <c r="M20" s="8"/>
    </row>
    <row r="21" spans="1:13" s="6" customFormat="1" ht="18.75" customHeight="1">
      <c r="A21" s="5">
        <f t="shared" si="0"/>
        <v>16</v>
      </c>
      <c r="B21" s="4" t="s">
        <v>82</v>
      </c>
      <c r="C21" s="12">
        <v>117</v>
      </c>
      <c r="D21" s="13">
        <v>13</v>
      </c>
      <c r="E21" s="13"/>
      <c r="F21" s="13"/>
      <c r="G21" s="13"/>
      <c r="H21" s="13">
        <v>6</v>
      </c>
      <c r="I21" s="13">
        <v>7</v>
      </c>
      <c r="J21" s="13"/>
      <c r="K21" s="12" t="e">
        <f>#REF!</f>
        <v>#REF!</v>
      </c>
      <c r="L21" s="8"/>
      <c r="M21" s="8"/>
    </row>
    <row r="22" spans="1:13" s="6" customFormat="1" ht="18.75" customHeight="1">
      <c r="A22" s="5">
        <f t="shared" si="0"/>
        <v>17</v>
      </c>
      <c r="B22" s="4" t="s">
        <v>83</v>
      </c>
      <c r="C22" s="12">
        <v>90</v>
      </c>
      <c r="D22" s="13">
        <v>10</v>
      </c>
      <c r="E22" s="13"/>
      <c r="F22" s="13"/>
      <c r="G22" s="13"/>
      <c r="H22" s="13">
        <v>2</v>
      </c>
      <c r="I22" s="13">
        <v>8</v>
      </c>
      <c r="J22" s="13"/>
      <c r="K22" s="12" t="e">
        <f>#REF!</f>
        <v>#REF!</v>
      </c>
      <c r="L22" s="8"/>
      <c r="M22" s="8"/>
    </row>
    <row r="23" spans="1:13" s="6" customFormat="1" ht="18.75" customHeight="1">
      <c r="A23" s="5">
        <f t="shared" si="0"/>
        <v>18</v>
      </c>
      <c r="B23" s="4" t="s">
        <v>85</v>
      </c>
      <c r="C23" s="12">
        <v>9</v>
      </c>
      <c r="D23" s="13">
        <v>1</v>
      </c>
      <c r="E23" s="13"/>
      <c r="F23" s="13"/>
      <c r="G23" s="13">
        <v>1</v>
      </c>
      <c r="H23" s="13"/>
      <c r="I23" s="13"/>
      <c r="J23" s="13"/>
      <c r="K23" s="12" t="e">
        <f>#REF!</f>
        <v>#REF!</v>
      </c>
      <c r="L23" s="8"/>
      <c r="M23" s="8"/>
    </row>
    <row r="24" spans="1:13" s="6" customFormat="1" ht="18.75" customHeight="1">
      <c r="A24" s="5">
        <f t="shared" si="0"/>
        <v>19</v>
      </c>
      <c r="B24" s="4" t="s">
        <v>84</v>
      </c>
      <c r="C24" s="12">
        <v>81</v>
      </c>
      <c r="D24" s="13">
        <v>9</v>
      </c>
      <c r="E24" s="13">
        <v>3</v>
      </c>
      <c r="F24" s="13"/>
      <c r="G24" s="13">
        <v>3</v>
      </c>
      <c r="H24" s="13">
        <v>2</v>
      </c>
      <c r="I24" s="13">
        <v>1</v>
      </c>
      <c r="J24" s="13"/>
      <c r="K24" s="12" t="e">
        <f>#REF!</f>
        <v>#REF!</v>
      </c>
      <c r="L24" s="8"/>
      <c r="M24" s="8"/>
    </row>
    <row r="25" spans="1:13" s="6" customFormat="1" ht="15.75">
      <c r="A25" s="9"/>
      <c r="B25" s="8" t="s">
        <v>87</v>
      </c>
      <c r="C25" s="14">
        <f>SUM(C6:C24)</f>
        <v>1359</v>
      </c>
      <c r="D25" s="9">
        <f>SUM(D6:D24)</f>
        <v>151</v>
      </c>
      <c r="E25" s="9">
        <f aca="true" t="shared" si="1" ref="E25:K25">SUM(E6:E24)</f>
        <v>51</v>
      </c>
      <c r="F25" s="9">
        <f t="shared" si="1"/>
        <v>3</v>
      </c>
      <c r="G25" s="9">
        <f t="shared" si="1"/>
        <v>18</v>
      </c>
      <c r="H25" s="9">
        <f>SUM(H6:H24)</f>
        <v>31</v>
      </c>
      <c r="I25" s="9">
        <f t="shared" si="1"/>
        <v>45</v>
      </c>
      <c r="J25" s="9">
        <f t="shared" si="1"/>
        <v>3</v>
      </c>
      <c r="K25" s="9" t="e">
        <f t="shared" si="1"/>
        <v>#REF!</v>
      </c>
      <c r="L25" s="8"/>
      <c r="M25" s="8"/>
    </row>
  </sheetData>
  <sheetProtection/>
  <mergeCells count="10">
    <mergeCell ref="M4:M5"/>
    <mergeCell ref="A1:M1"/>
    <mergeCell ref="A2:M2"/>
    <mergeCell ref="A4:A5"/>
    <mergeCell ref="B4:B5"/>
    <mergeCell ref="C4:C5"/>
    <mergeCell ref="D4:D5"/>
    <mergeCell ref="K4:K5"/>
    <mergeCell ref="L4:L5"/>
    <mergeCell ref="E4:J4"/>
  </mergeCells>
  <printOptions verticalCentered="1"/>
  <pageMargins left="0.7" right="0.45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="70" zoomScaleNormal="85" zoomScaleSheetLayoutView="70" zoomScalePageLayoutView="0" workbookViewId="0" topLeftCell="A1">
      <pane ySplit="5" topLeftCell="A6" activePane="bottomLeft" state="frozen"/>
      <selection pane="topLeft" activeCell="D15" sqref="D15"/>
      <selection pane="bottomLeft" activeCell="G25" sqref="G25"/>
    </sheetView>
  </sheetViews>
  <sheetFormatPr defaultColWidth="9.140625" defaultRowHeight="12.75"/>
  <cols>
    <col min="1" max="1" width="4.421875" style="27" bestFit="1" customWidth="1"/>
    <col min="2" max="2" width="8.28125" style="28" customWidth="1"/>
    <col min="3" max="3" width="13.57421875" style="29" customWidth="1"/>
    <col min="4" max="4" width="13.140625" style="29" customWidth="1"/>
    <col min="5" max="5" width="11.28125" style="29" customWidth="1"/>
    <col min="6" max="6" width="13.421875" style="27" customWidth="1"/>
    <col min="7" max="8" width="9.140625" style="27" customWidth="1"/>
    <col min="9" max="9" width="8.57421875" style="27" customWidth="1"/>
    <col min="10" max="10" width="9.140625" style="27" customWidth="1"/>
    <col min="11" max="11" width="9.57421875" style="27" customWidth="1"/>
    <col min="12" max="12" width="11.57421875" style="27" customWidth="1"/>
    <col min="13" max="13" width="8.28125" style="27" customWidth="1"/>
    <col min="14" max="14" width="10.421875" style="27" customWidth="1"/>
    <col min="15" max="15" width="6.421875" style="28" customWidth="1"/>
    <col min="16" max="16" width="6.140625" style="28" customWidth="1"/>
    <col min="17" max="18" width="9.140625" style="28" customWidth="1"/>
    <col min="19" max="21" width="9.140625" style="84" customWidth="1"/>
    <col min="22" max="16384" width="9.140625" style="28" customWidth="1"/>
  </cols>
  <sheetData>
    <row r="1" spans="1:18" s="24" customFormat="1" ht="18" customHeight="1">
      <c r="A1" s="108" t="s">
        <v>388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24" customFormat="1" ht="34.5" customHeight="1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4" s="24" customFormat="1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8" s="25" customFormat="1" ht="29.25" customHeight="1">
      <c r="A4" s="109" t="s">
        <v>95</v>
      </c>
      <c r="B4" s="109" t="s">
        <v>0</v>
      </c>
      <c r="C4" s="111" t="s">
        <v>350</v>
      </c>
      <c r="D4" s="118" t="s">
        <v>373</v>
      </c>
      <c r="E4" s="118" t="s">
        <v>374</v>
      </c>
      <c r="F4" s="113" t="s">
        <v>376</v>
      </c>
      <c r="G4" s="106" t="s">
        <v>377</v>
      </c>
      <c r="H4" s="120"/>
      <c r="I4" s="120"/>
      <c r="J4" s="107"/>
      <c r="K4" s="121" t="s">
        <v>390</v>
      </c>
      <c r="L4" s="115" t="s">
        <v>386</v>
      </c>
      <c r="M4" s="116"/>
      <c r="N4" s="117"/>
      <c r="O4" s="106" t="s">
        <v>379</v>
      </c>
      <c r="P4" s="107"/>
      <c r="Q4" s="106" t="s">
        <v>380</v>
      </c>
      <c r="R4" s="107"/>
    </row>
    <row r="5" spans="1:18" s="25" customFormat="1" ht="66" customHeight="1">
      <c r="A5" s="110"/>
      <c r="B5" s="110"/>
      <c r="C5" s="112"/>
      <c r="D5" s="119"/>
      <c r="E5" s="119"/>
      <c r="F5" s="114"/>
      <c r="G5" s="64" t="s">
        <v>385</v>
      </c>
      <c r="H5" s="65" t="s">
        <v>378</v>
      </c>
      <c r="I5" s="65" t="s">
        <v>387</v>
      </c>
      <c r="J5" s="66" t="s">
        <v>389</v>
      </c>
      <c r="K5" s="122"/>
      <c r="L5" s="58" t="s">
        <v>103</v>
      </c>
      <c r="M5" s="85" t="s">
        <v>125</v>
      </c>
      <c r="N5" s="67" t="s">
        <v>102</v>
      </c>
      <c r="O5" s="77" t="s">
        <v>381</v>
      </c>
      <c r="P5" s="78" t="s">
        <v>382</v>
      </c>
      <c r="Q5" s="77" t="s">
        <v>383</v>
      </c>
      <c r="R5" s="78" t="s">
        <v>384</v>
      </c>
    </row>
    <row r="6" spans="1:18" s="25" customFormat="1" ht="15">
      <c r="A6" s="59">
        <v>1</v>
      </c>
      <c r="B6" s="61">
        <v>2</v>
      </c>
      <c r="C6" s="59">
        <v>3</v>
      </c>
      <c r="D6" s="61">
        <v>4</v>
      </c>
      <c r="E6" s="59">
        <v>5</v>
      </c>
      <c r="F6" s="61">
        <v>6</v>
      </c>
      <c r="G6" s="58">
        <v>7</v>
      </c>
      <c r="H6" s="61">
        <v>8</v>
      </c>
      <c r="I6" s="59">
        <v>9</v>
      </c>
      <c r="J6" s="67">
        <v>10</v>
      </c>
      <c r="K6" s="80">
        <v>11</v>
      </c>
      <c r="L6" s="79">
        <v>12</v>
      </c>
      <c r="M6" s="59">
        <v>13</v>
      </c>
      <c r="N6" s="67">
        <v>14</v>
      </c>
      <c r="O6" s="58">
        <v>15</v>
      </c>
      <c r="P6" s="67">
        <v>16</v>
      </c>
      <c r="Q6" s="58">
        <v>17</v>
      </c>
      <c r="R6" s="67">
        <v>18</v>
      </c>
    </row>
    <row r="7" spans="1:20" s="24" customFormat="1" ht="29.25" customHeight="1">
      <c r="A7" s="53">
        <v>1</v>
      </c>
      <c r="B7" s="54" t="s">
        <v>279</v>
      </c>
      <c r="C7" s="55">
        <f>36+2</f>
        <v>38</v>
      </c>
      <c r="D7" s="62">
        <f>'151'!G9:G9</f>
        <v>34.769999999999996</v>
      </c>
      <c r="E7" s="55"/>
      <c r="F7" s="56">
        <v>4</v>
      </c>
      <c r="G7" s="57"/>
      <c r="H7" s="53"/>
      <c r="I7" s="53"/>
      <c r="J7" s="68"/>
      <c r="K7" s="75">
        <v>4</v>
      </c>
      <c r="L7" s="57">
        <v>4</v>
      </c>
      <c r="M7" s="53"/>
      <c r="N7" s="68"/>
      <c r="O7" s="71">
        <v>4</v>
      </c>
      <c r="P7" s="72"/>
      <c r="Q7" s="71">
        <v>4</v>
      </c>
      <c r="R7" s="72"/>
      <c r="T7" s="24">
        <f>L7-Q7</f>
        <v>0</v>
      </c>
    </row>
    <row r="8" spans="1:20" s="24" customFormat="1" ht="29.25" customHeight="1">
      <c r="A8" s="53">
        <f>A7+1</f>
        <v>2</v>
      </c>
      <c r="B8" s="54" t="s">
        <v>315</v>
      </c>
      <c r="C8" s="55">
        <v>100</v>
      </c>
      <c r="D8" s="62">
        <f>'151'!G19</f>
        <v>86.22</v>
      </c>
      <c r="E8" s="55">
        <v>4.619999999999999</v>
      </c>
      <c r="F8" s="56">
        <v>8</v>
      </c>
      <c r="G8" s="69"/>
      <c r="H8" s="17"/>
      <c r="I8" s="17"/>
      <c r="J8" s="70"/>
      <c r="K8" s="76">
        <v>8</v>
      </c>
      <c r="L8" s="57">
        <v>8</v>
      </c>
      <c r="M8" s="53"/>
      <c r="N8" s="68"/>
      <c r="O8" s="73">
        <v>7</v>
      </c>
      <c r="P8" s="74">
        <v>1</v>
      </c>
      <c r="Q8" s="73">
        <v>7</v>
      </c>
      <c r="R8" s="74">
        <v>1</v>
      </c>
      <c r="T8" s="24">
        <f aca="true" t="shared" si="0" ref="T8:T19">L8-Q8</f>
        <v>1</v>
      </c>
    </row>
    <row r="9" spans="1:20" s="24" customFormat="1" ht="29.25" customHeight="1">
      <c r="A9" s="53">
        <f aca="true" t="shared" si="1" ref="A9:A18">A8+1</f>
        <v>3</v>
      </c>
      <c r="B9" s="54" t="s">
        <v>286</v>
      </c>
      <c r="C9" s="55">
        <v>14</v>
      </c>
      <c r="D9" s="62">
        <f>'151'!G22</f>
        <v>0</v>
      </c>
      <c r="E9" s="55">
        <v>14</v>
      </c>
      <c r="F9" s="56">
        <v>1</v>
      </c>
      <c r="G9" s="57"/>
      <c r="H9" s="53"/>
      <c r="I9" s="53"/>
      <c r="J9" s="68"/>
      <c r="K9" s="75">
        <v>1</v>
      </c>
      <c r="L9" s="57"/>
      <c r="M9" s="53">
        <v>1</v>
      </c>
      <c r="N9" s="68"/>
      <c r="O9" s="71"/>
      <c r="P9" s="72">
        <v>1</v>
      </c>
      <c r="Q9" s="71"/>
      <c r="R9" s="72">
        <v>1</v>
      </c>
      <c r="T9" s="24">
        <f t="shared" si="0"/>
        <v>0</v>
      </c>
    </row>
    <row r="10" spans="1:20" s="24" customFormat="1" ht="29.25" customHeight="1">
      <c r="A10" s="53">
        <f>A9+1</f>
        <v>4</v>
      </c>
      <c r="B10" s="54" t="s">
        <v>287</v>
      </c>
      <c r="C10" s="55">
        <f>F10*9+5</f>
        <v>86</v>
      </c>
      <c r="D10" s="62">
        <f>'151'!G33</f>
        <v>58.29</v>
      </c>
      <c r="E10" s="55">
        <v>0.33000000000000007</v>
      </c>
      <c r="F10" s="56">
        <v>9</v>
      </c>
      <c r="G10" s="57">
        <v>1</v>
      </c>
      <c r="H10" s="53"/>
      <c r="I10" s="53">
        <v>1</v>
      </c>
      <c r="J10" s="68">
        <v>2</v>
      </c>
      <c r="K10" s="75">
        <v>7</v>
      </c>
      <c r="L10" s="57">
        <v>7</v>
      </c>
      <c r="M10" s="53"/>
      <c r="N10" s="68"/>
      <c r="O10" s="71">
        <v>6</v>
      </c>
      <c r="P10" s="72">
        <v>1</v>
      </c>
      <c r="Q10" s="71">
        <v>7</v>
      </c>
      <c r="R10" s="72"/>
      <c r="T10" s="24">
        <f t="shared" si="0"/>
        <v>0</v>
      </c>
    </row>
    <row r="11" spans="1:20" s="24" customFormat="1" ht="29.25" customHeight="1">
      <c r="A11" s="53">
        <f t="shared" si="1"/>
        <v>5</v>
      </c>
      <c r="B11" s="54" t="s">
        <v>316</v>
      </c>
      <c r="C11" s="55">
        <v>120.97</v>
      </c>
      <c r="D11" s="62">
        <f>'151'!G44</f>
        <v>69.03</v>
      </c>
      <c r="E11" s="55">
        <v>14</v>
      </c>
      <c r="F11" s="56">
        <v>9</v>
      </c>
      <c r="G11" s="57"/>
      <c r="H11" s="53"/>
      <c r="I11" s="53">
        <v>1</v>
      </c>
      <c r="J11" s="68">
        <f>G11+H11+I11</f>
        <v>1</v>
      </c>
      <c r="K11" s="75">
        <f>F11-J11</f>
        <v>8</v>
      </c>
      <c r="L11" s="57">
        <v>5</v>
      </c>
      <c r="M11" s="17">
        <v>2</v>
      </c>
      <c r="N11" s="68">
        <v>1</v>
      </c>
      <c r="O11" s="71">
        <v>5</v>
      </c>
      <c r="P11" s="72">
        <v>3</v>
      </c>
      <c r="Q11" s="71">
        <v>3</v>
      </c>
      <c r="R11" s="72">
        <v>5</v>
      </c>
      <c r="T11" s="24">
        <f t="shared" si="0"/>
        <v>2</v>
      </c>
    </row>
    <row r="12" spans="1:20" s="24" customFormat="1" ht="29.25" customHeight="1">
      <c r="A12" s="53">
        <f t="shared" si="1"/>
        <v>6</v>
      </c>
      <c r="B12" s="54" t="s">
        <v>288</v>
      </c>
      <c r="C12" s="55">
        <f>9*F12+5</f>
        <v>104</v>
      </c>
      <c r="D12" s="62">
        <f>'151'!G57</f>
        <v>95.11000000000001</v>
      </c>
      <c r="E12" s="55"/>
      <c r="F12" s="56">
        <v>11</v>
      </c>
      <c r="G12" s="57"/>
      <c r="H12" s="53"/>
      <c r="I12" s="53"/>
      <c r="J12" s="68"/>
      <c r="K12" s="75">
        <v>11</v>
      </c>
      <c r="L12" s="57">
        <v>11</v>
      </c>
      <c r="M12" s="17"/>
      <c r="N12" s="68"/>
      <c r="O12" s="71">
        <v>11</v>
      </c>
      <c r="P12" s="72"/>
      <c r="Q12" s="71">
        <v>11</v>
      </c>
      <c r="R12" s="72"/>
      <c r="T12" s="24">
        <f t="shared" si="0"/>
        <v>0</v>
      </c>
    </row>
    <row r="13" spans="1:20" s="24" customFormat="1" ht="29.25" customHeight="1">
      <c r="A13" s="53">
        <f t="shared" si="1"/>
        <v>7</v>
      </c>
      <c r="B13" s="54" t="s">
        <v>289</v>
      </c>
      <c r="C13" s="55">
        <v>84</v>
      </c>
      <c r="D13" s="62">
        <f>'151'!G65</f>
        <v>16.67</v>
      </c>
      <c r="E13" s="55">
        <v>39.33</v>
      </c>
      <c r="F13" s="56">
        <v>6</v>
      </c>
      <c r="G13" s="57"/>
      <c r="H13" s="53">
        <v>3</v>
      </c>
      <c r="I13" s="53"/>
      <c r="J13" s="68">
        <v>3</v>
      </c>
      <c r="K13" s="75">
        <v>3</v>
      </c>
      <c r="L13" s="57">
        <v>2</v>
      </c>
      <c r="M13" s="17"/>
      <c r="N13" s="68">
        <v>1</v>
      </c>
      <c r="O13" s="71"/>
      <c r="P13" s="72">
        <v>3</v>
      </c>
      <c r="Q13" s="71">
        <v>1</v>
      </c>
      <c r="R13" s="72">
        <v>2</v>
      </c>
      <c r="T13" s="24">
        <f t="shared" si="0"/>
        <v>1</v>
      </c>
    </row>
    <row r="14" spans="1:20" s="24" customFormat="1" ht="29.25" customHeight="1">
      <c r="A14" s="53">
        <f t="shared" si="1"/>
        <v>8</v>
      </c>
      <c r="B14" s="54" t="s">
        <v>290</v>
      </c>
      <c r="C14" s="55">
        <f>54+15</f>
        <v>69</v>
      </c>
      <c r="D14" s="62">
        <f>'151'!G73</f>
        <v>48.809999999999995</v>
      </c>
      <c r="E14" s="55">
        <v>7.29</v>
      </c>
      <c r="F14" s="56">
        <v>6</v>
      </c>
      <c r="G14" s="57"/>
      <c r="H14" s="53"/>
      <c r="I14" s="53"/>
      <c r="J14" s="68"/>
      <c r="K14" s="75">
        <v>6</v>
      </c>
      <c r="L14" s="57">
        <v>6</v>
      </c>
      <c r="M14" s="17"/>
      <c r="N14" s="68"/>
      <c r="O14" s="71">
        <v>5</v>
      </c>
      <c r="P14" s="72">
        <v>1</v>
      </c>
      <c r="Q14" s="71">
        <v>5</v>
      </c>
      <c r="R14" s="72">
        <v>1</v>
      </c>
      <c r="T14" s="24">
        <f t="shared" si="0"/>
        <v>1</v>
      </c>
    </row>
    <row r="15" spans="1:20" s="24" customFormat="1" ht="29.25" customHeight="1">
      <c r="A15" s="53">
        <f t="shared" si="1"/>
        <v>9</v>
      </c>
      <c r="B15" s="54" t="s">
        <v>291</v>
      </c>
      <c r="C15" s="55">
        <v>115</v>
      </c>
      <c r="D15" s="62">
        <f>'151'!G85</f>
        <v>55.67</v>
      </c>
      <c r="E15" s="55">
        <v>3.2200000000000006</v>
      </c>
      <c r="F15" s="56">
        <v>10</v>
      </c>
      <c r="G15" s="57"/>
      <c r="H15" s="53">
        <v>3</v>
      </c>
      <c r="I15" s="53"/>
      <c r="J15" s="68">
        <v>3</v>
      </c>
      <c r="K15" s="75">
        <v>7</v>
      </c>
      <c r="L15" s="57">
        <v>6</v>
      </c>
      <c r="M15" s="17"/>
      <c r="N15" s="68">
        <v>1</v>
      </c>
      <c r="O15" s="71">
        <v>5</v>
      </c>
      <c r="P15" s="72">
        <v>2</v>
      </c>
      <c r="Q15" s="71">
        <v>5</v>
      </c>
      <c r="R15" s="72">
        <v>2</v>
      </c>
      <c r="T15" s="24">
        <f t="shared" si="0"/>
        <v>1</v>
      </c>
    </row>
    <row r="16" spans="1:20" s="24" customFormat="1" ht="29.25" customHeight="1">
      <c r="A16" s="53">
        <f t="shared" si="1"/>
        <v>10</v>
      </c>
      <c r="B16" s="54" t="s">
        <v>292</v>
      </c>
      <c r="C16" s="55">
        <v>140</v>
      </c>
      <c r="D16" s="62">
        <f>'151'!G97</f>
        <v>66.64999999999999</v>
      </c>
      <c r="E16" s="55">
        <v>74.47</v>
      </c>
      <c r="F16" s="56">
        <v>10</v>
      </c>
      <c r="G16" s="57"/>
      <c r="H16" s="53"/>
      <c r="I16" s="53"/>
      <c r="J16" s="68">
        <f>+G16+I16</f>
        <v>0</v>
      </c>
      <c r="K16" s="75">
        <v>10</v>
      </c>
      <c r="L16" s="57">
        <v>6</v>
      </c>
      <c r="M16" s="17"/>
      <c r="N16" s="68">
        <v>4</v>
      </c>
      <c r="O16" s="71">
        <v>3</v>
      </c>
      <c r="P16" s="72">
        <v>7</v>
      </c>
      <c r="Q16" s="71">
        <v>5</v>
      </c>
      <c r="R16" s="72">
        <v>5</v>
      </c>
      <c r="T16" s="24">
        <f t="shared" si="0"/>
        <v>1</v>
      </c>
    </row>
    <row r="17" spans="1:20" s="24" customFormat="1" ht="29.25" customHeight="1">
      <c r="A17" s="53">
        <f t="shared" si="1"/>
        <v>11</v>
      </c>
      <c r="B17" s="54" t="s">
        <v>375</v>
      </c>
      <c r="C17" s="55">
        <v>106</v>
      </c>
      <c r="D17" s="62">
        <f>'151'!G108</f>
        <v>58.55</v>
      </c>
      <c r="E17" s="55">
        <v>29.46</v>
      </c>
      <c r="F17" s="56">
        <v>9</v>
      </c>
      <c r="G17" s="57"/>
      <c r="H17" s="53">
        <v>1</v>
      </c>
      <c r="I17" s="53"/>
      <c r="J17" s="68">
        <v>1</v>
      </c>
      <c r="K17" s="75">
        <v>8</v>
      </c>
      <c r="L17" s="57">
        <v>5</v>
      </c>
      <c r="M17" s="17">
        <v>1</v>
      </c>
      <c r="N17" s="68">
        <v>2</v>
      </c>
      <c r="O17" s="71">
        <v>5</v>
      </c>
      <c r="P17" s="72">
        <v>3</v>
      </c>
      <c r="Q17" s="71">
        <v>5</v>
      </c>
      <c r="R17" s="72">
        <v>3</v>
      </c>
      <c r="T17" s="24">
        <f t="shared" si="0"/>
        <v>0</v>
      </c>
    </row>
    <row r="18" spans="1:20" s="24" customFormat="1" ht="29.25" customHeight="1">
      <c r="A18" s="53">
        <f t="shared" si="1"/>
        <v>12</v>
      </c>
      <c r="B18" s="54" t="s">
        <v>294</v>
      </c>
      <c r="C18" s="55">
        <v>132.12</v>
      </c>
      <c r="D18" s="62">
        <f>'151'!G122</f>
        <v>75.38</v>
      </c>
      <c r="E18" s="55">
        <v>46.35</v>
      </c>
      <c r="F18" s="56">
        <v>12</v>
      </c>
      <c r="G18" s="57">
        <v>0</v>
      </c>
      <c r="H18" s="53">
        <v>0</v>
      </c>
      <c r="I18" s="53"/>
      <c r="J18" s="68"/>
      <c r="K18" s="75">
        <v>12</v>
      </c>
      <c r="L18" s="57">
        <v>9</v>
      </c>
      <c r="M18" s="17"/>
      <c r="N18" s="68">
        <v>3</v>
      </c>
      <c r="O18" s="71">
        <v>8</v>
      </c>
      <c r="P18" s="72">
        <v>4</v>
      </c>
      <c r="Q18" s="71">
        <v>8</v>
      </c>
      <c r="R18" s="72">
        <v>4</v>
      </c>
      <c r="T18" s="24">
        <f t="shared" si="0"/>
        <v>1</v>
      </c>
    </row>
    <row r="19" spans="1:20" s="24" customFormat="1" ht="29.25" customHeight="1">
      <c r="A19" s="59"/>
      <c r="B19" s="26" t="s">
        <v>87</v>
      </c>
      <c r="C19" s="60">
        <f aca="true" t="shared" si="2" ref="C19:N19">SUM(C7:C18)</f>
        <v>1109.0900000000001</v>
      </c>
      <c r="D19" s="63">
        <f>SUM(D7:D18)</f>
        <v>665.15</v>
      </c>
      <c r="E19" s="60">
        <v>233.07</v>
      </c>
      <c r="F19" s="61">
        <f t="shared" si="2"/>
        <v>95</v>
      </c>
      <c r="G19" s="58">
        <f t="shared" si="2"/>
        <v>1</v>
      </c>
      <c r="H19" s="59">
        <f t="shared" si="2"/>
        <v>7</v>
      </c>
      <c r="I19" s="59">
        <f t="shared" si="2"/>
        <v>2</v>
      </c>
      <c r="J19" s="67">
        <f t="shared" si="2"/>
        <v>10</v>
      </c>
      <c r="K19" s="80">
        <f>SUM(K7:K18)</f>
        <v>85</v>
      </c>
      <c r="L19" s="58">
        <f>SUM(L7:L18)</f>
        <v>69</v>
      </c>
      <c r="M19" s="59">
        <f t="shared" si="2"/>
        <v>4</v>
      </c>
      <c r="N19" s="67">
        <f t="shared" si="2"/>
        <v>12</v>
      </c>
      <c r="O19" s="79">
        <f>SUM(O7:O18)</f>
        <v>59</v>
      </c>
      <c r="P19" s="81">
        <f>SUM(P7:P18)</f>
        <v>26</v>
      </c>
      <c r="Q19" s="79">
        <f>SUM(Q7:Q18)</f>
        <v>61</v>
      </c>
      <c r="R19" s="81">
        <f>SUM(R7:R18)</f>
        <v>24</v>
      </c>
      <c r="T19" s="24">
        <f t="shared" si="0"/>
        <v>8</v>
      </c>
    </row>
    <row r="21" ht="15">
      <c r="C21" s="29">
        <f>C19-14</f>
        <v>1095.0900000000001</v>
      </c>
    </row>
    <row r="23" spans="19:21" ht="15">
      <c r="S23" s="28"/>
      <c r="T23" s="28"/>
      <c r="U23" s="28"/>
    </row>
    <row r="30" spans="12:21" ht="15">
      <c r="L30" s="29"/>
      <c r="S30" s="28"/>
      <c r="T30" s="28"/>
      <c r="U30" s="28"/>
    </row>
    <row r="31" spans="19:21" ht="15">
      <c r="S31" s="28"/>
      <c r="T31" s="28"/>
      <c r="U31" s="28"/>
    </row>
    <row r="32" spans="19:21" ht="15">
      <c r="S32" s="28"/>
      <c r="T32" s="28"/>
      <c r="U32" s="28"/>
    </row>
    <row r="78" spans="2:21" ht="15">
      <c r="B78" s="30" t="s">
        <v>140</v>
      </c>
      <c r="S78" s="28"/>
      <c r="T78" s="28"/>
      <c r="U78" s="28"/>
    </row>
    <row r="80" spans="19:21" ht="15">
      <c r="S80" s="28"/>
      <c r="T80" s="28"/>
      <c r="U80" s="28"/>
    </row>
    <row r="83" spans="2:21" ht="15">
      <c r="B83" s="30" t="s">
        <v>139</v>
      </c>
      <c r="S83" s="28"/>
      <c r="T83" s="28"/>
      <c r="U83" s="28"/>
    </row>
    <row r="84" spans="2:21" ht="15">
      <c r="B84" s="30" t="s">
        <v>138</v>
      </c>
      <c r="S84" s="28"/>
      <c r="T84" s="28"/>
      <c r="U84" s="28"/>
    </row>
    <row r="86" spans="2:21" ht="15">
      <c r="B86" s="30" t="s">
        <v>141</v>
      </c>
      <c r="S86" s="28"/>
      <c r="T86" s="28"/>
      <c r="U86" s="28"/>
    </row>
    <row r="93" spans="19:21" ht="15">
      <c r="S93" s="28"/>
      <c r="T93" s="28"/>
      <c r="U93" s="28"/>
    </row>
    <row r="94" spans="19:21" ht="15">
      <c r="S94" s="28"/>
      <c r="T94" s="28"/>
      <c r="U94" s="28"/>
    </row>
    <row r="96" spans="19:21" ht="15">
      <c r="S96" s="28"/>
      <c r="T96" s="28"/>
      <c r="U96" s="28"/>
    </row>
    <row r="97" spans="19:21" ht="15">
      <c r="S97" s="28"/>
      <c r="T97" s="28"/>
      <c r="U97" s="28"/>
    </row>
    <row r="98" spans="12:21" ht="15">
      <c r="L98" s="27">
        <v>5.7</v>
      </c>
      <c r="S98" s="28"/>
      <c r="T98" s="28"/>
      <c r="U98" s="28"/>
    </row>
    <row r="99" spans="19:21" ht="15">
      <c r="S99" s="28"/>
      <c r="T99" s="28"/>
      <c r="U99" s="28"/>
    </row>
  </sheetData>
  <sheetProtection/>
  <mergeCells count="13">
    <mergeCell ref="E4:E5"/>
    <mergeCell ref="G4:J4"/>
    <mergeCell ref="K4:K5"/>
    <mergeCell ref="O4:P4"/>
    <mergeCell ref="Q4:R4"/>
    <mergeCell ref="A1:R1"/>
    <mergeCell ref="A2:R2"/>
    <mergeCell ref="A4:A5"/>
    <mergeCell ref="B4:B5"/>
    <mergeCell ref="C4:C5"/>
    <mergeCell ref="F4:F5"/>
    <mergeCell ref="L4:N4"/>
    <mergeCell ref="D4:D5"/>
  </mergeCells>
  <printOptions/>
  <pageMargins left="0.9448818897637796" right="0.4330708661417323" top="0.5118110236220472" bottom="0.7480314960629921" header="0.31496062992125984" footer="0.31496062992125984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="70" zoomScaleNormal="85" zoomScaleSheetLayoutView="70" zoomScalePageLayoutView="0" workbookViewId="0" topLeftCell="A103">
      <selection activeCell="D105" sqref="D105"/>
    </sheetView>
  </sheetViews>
  <sheetFormatPr defaultColWidth="9.140625" defaultRowHeight="12.75"/>
  <cols>
    <col min="1" max="1" width="6.28125" style="23" customWidth="1"/>
    <col min="2" max="2" width="10.140625" style="23" customWidth="1"/>
    <col min="3" max="3" width="19.28125" style="23" customWidth="1"/>
    <col min="4" max="4" width="22.28125" style="18" customWidth="1"/>
    <col min="5" max="5" width="12.421875" style="23" customWidth="1"/>
    <col min="6" max="6" width="15.57421875" style="23" customWidth="1"/>
    <col min="7" max="7" width="14.28125" style="23" customWidth="1"/>
    <col min="8" max="8" width="22.7109375" style="23" customWidth="1"/>
    <col min="9" max="9" width="15.8515625" style="23" customWidth="1"/>
    <col min="10" max="10" width="21.7109375" style="23" customWidth="1"/>
    <col min="11" max="11" width="23.7109375" style="23" customWidth="1"/>
    <col min="12" max="16384" width="9.140625" style="18" customWidth="1"/>
  </cols>
  <sheetData>
    <row r="1" spans="1:11" ht="51.75" customHeight="1">
      <c r="A1" s="125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51.75" customHeight="1">
      <c r="A2" s="123" t="s">
        <v>143</v>
      </c>
      <c r="B2" s="123" t="s">
        <v>144</v>
      </c>
      <c r="C2" s="123" t="s">
        <v>145</v>
      </c>
      <c r="D2" s="123" t="s">
        <v>146</v>
      </c>
      <c r="E2" s="123" t="s">
        <v>147</v>
      </c>
      <c r="F2" s="123" t="s">
        <v>148</v>
      </c>
      <c r="G2" s="123"/>
      <c r="H2" s="123" t="s">
        <v>149</v>
      </c>
      <c r="I2" s="123" t="s">
        <v>150</v>
      </c>
      <c r="J2" s="123"/>
      <c r="K2" s="123"/>
    </row>
    <row r="3" spans="1:11" ht="59.25" customHeight="1">
      <c r="A3" s="123"/>
      <c r="B3" s="123"/>
      <c r="C3" s="123"/>
      <c r="D3" s="123"/>
      <c r="E3" s="123"/>
      <c r="F3" s="31" t="s">
        <v>350</v>
      </c>
      <c r="G3" s="31" t="s">
        <v>151</v>
      </c>
      <c r="H3" s="123"/>
      <c r="I3" s="31" t="s">
        <v>152</v>
      </c>
      <c r="J3" s="31" t="s">
        <v>153</v>
      </c>
      <c r="K3" s="31" t="s">
        <v>154</v>
      </c>
    </row>
    <row r="4" spans="1:11" ht="15" customHeight="1">
      <c r="A4" s="126" t="s">
        <v>109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36.75" customHeight="1">
      <c r="A5" s="17">
        <v>1</v>
      </c>
      <c r="B5" s="17" t="s">
        <v>279</v>
      </c>
      <c r="C5" s="21" t="s">
        <v>282</v>
      </c>
      <c r="D5" s="21" t="s">
        <v>2</v>
      </c>
      <c r="E5" s="124" t="s">
        <v>155</v>
      </c>
      <c r="F5" s="36">
        <v>9.5</v>
      </c>
      <c r="G5" s="36">
        <v>8.87</v>
      </c>
      <c r="H5" s="21" t="s">
        <v>280</v>
      </c>
      <c r="I5" s="36" t="s">
        <v>264</v>
      </c>
      <c r="J5" s="36"/>
      <c r="K5" s="36"/>
    </row>
    <row r="6" spans="1:11" ht="31.5" customHeight="1">
      <c r="A6" s="17">
        <f>A5+1</f>
        <v>2</v>
      </c>
      <c r="B6" s="33" t="s">
        <v>277</v>
      </c>
      <c r="C6" s="21" t="s">
        <v>313</v>
      </c>
      <c r="D6" s="21" t="s">
        <v>3</v>
      </c>
      <c r="E6" s="124"/>
      <c r="F6" s="36">
        <v>9.5</v>
      </c>
      <c r="G6" s="36">
        <v>8.83</v>
      </c>
      <c r="H6" s="21" t="s">
        <v>278</v>
      </c>
      <c r="I6" s="36" t="s">
        <v>156</v>
      </c>
      <c r="J6" s="36"/>
      <c r="K6" s="36"/>
    </row>
    <row r="7" spans="1:11" ht="26.25" customHeight="1">
      <c r="A7" s="17">
        <f>A6+1</f>
        <v>3</v>
      </c>
      <c r="B7" s="33" t="s">
        <v>277</v>
      </c>
      <c r="C7" s="21" t="s">
        <v>312</v>
      </c>
      <c r="D7" s="21" t="s">
        <v>4</v>
      </c>
      <c r="E7" s="124"/>
      <c r="F7" s="36">
        <v>9.5</v>
      </c>
      <c r="G7" s="36">
        <v>8.29</v>
      </c>
      <c r="H7" s="21" t="s">
        <v>281</v>
      </c>
      <c r="I7" s="36" t="s">
        <v>156</v>
      </c>
      <c r="J7" s="36"/>
      <c r="K7" s="36"/>
    </row>
    <row r="8" spans="1:11" ht="33.75" customHeight="1">
      <c r="A8" s="17">
        <f>A7+1</f>
        <v>4</v>
      </c>
      <c r="B8" s="33" t="s">
        <v>277</v>
      </c>
      <c r="C8" s="21" t="s">
        <v>314</v>
      </c>
      <c r="D8" s="21" t="s">
        <v>5</v>
      </c>
      <c r="E8" s="124"/>
      <c r="F8" s="36">
        <v>9.5</v>
      </c>
      <c r="G8" s="36">
        <v>8.78</v>
      </c>
      <c r="H8" s="21" t="s">
        <v>280</v>
      </c>
      <c r="I8" s="36" t="s">
        <v>264</v>
      </c>
      <c r="J8" s="36"/>
      <c r="K8" s="36"/>
    </row>
    <row r="9" spans="1:11" s="34" customFormat="1" ht="26.25" customHeight="1">
      <c r="A9" s="17"/>
      <c r="B9" s="17"/>
      <c r="C9" s="17"/>
      <c r="D9" s="20" t="s">
        <v>107</v>
      </c>
      <c r="E9" s="32"/>
      <c r="F9" s="19">
        <f>SUM(F5:F8)</f>
        <v>38</v>
      </c>
      <c r="G9" s="19">
        <f>SUM(G5:G8)</f>
        <v>34.769999999999996</v>
      </c>
      <c r="H9" s="19"/>
      <c r="I9" s="19"/>
      <c r="J9" s="19"/>
      <c r="K9" s="19"/>
    </row>
    <row r="10" spans="1:11" ht="15">
      <c r="A10" s="126" t="s">
        <v>110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26.25" customHeight="1">
      <c r="A11" s="17">
        <f>A8+1</f>
        <v>5</v>
      </c>
      <c r="B11" s="17" t="s">
        <v>315</v>
      </c>
      <c r="C11" s="21" t="s">
        <v>157</v>
      </c>
      <c r="D11" s="21" t="s">
        <v>7</v>
      </c>
      <c r="E11" s="124" t="s">
        <v>155</v>
      </c>
      <c r="F11" s="36">
        <v>12</v>
      </c>
      <c r="G11" s="55">
        <v>11.12</v>
      </c>
      <c r="H11" s="37" t="s">
        <v>283</v>
      </c>
      <c r="I11" s="17" t="s">
        <v>159</v>
      </c>
      <c r="J11" s="38"/>
      <c r="K11" s="17"/>
    </row>
    <row r="12" spans="1:11" ht="26.25" customHeight="1">
      <c r="A12" s="17">
        <f>A11+1</f>
        <v>6</v>
      </c>
      <c r="B12" s="33" t="s">
        <v>277</v>
      </c>
      <c r="C12" s="21" t="s">
        <v>8</v>
      </c>
      <c r="D12" s="21" t="s">
        <v>8</v>
      </c>
      <c r="E12" s="124"/>
      <c r="F12" s="36">
        <v>9</v>
      </c>
      <c r="G12" s="55">
        <v>9</v>
      </c>
      <c r="H12" s="37" t="s">
        <v>284</v>
      </c>
      <c r="I12" s="36" t="s">
        <v>319</v>
      </c>
      <c r="J12" s="39"/>
      <c r="K12" s="36"/>
    </row>
    <row r="13" spans="1:11" ht="26.25" customHeight="1">
      <c r="A13" s="17">
        <f>A12+1</f>
        <v>7</v>
      </c>
      <c r="B13" s="33" t="s">
        <v>277</v>
      </c>
      <c r="C13" s="21" t="s">
        <v>158</v>
      </c>
      <c r="D13" s="21" t="s">
        <v>9</v>
      </c>
      <c r="E13" s="124"/>
      <c r="F13" s="36">
        <v>9</v>
      </c>
      <c r="G13" s="55">
        <v>8.97</v>
      </c>
      <c r="H13" s="37" t="s">
        <v>285</v>
      </c>
      <c r="I13" s="36" t="s">
        <v>160</v>
      </c>
      <c r="J13" s="38"/>
      <c r="K13" s="36"/>
    </row>
    <row r="14" spans="1:11" ht="36.75" customHeight="1">
      <c r="A14" s="17">
        <f>A13+1</f>
        <v>8</v>
      </c>
      <c r="B14" s="33" t="s">
        <v>277</v>
      </c>
      <c r="C14" s="21" t="s">
        <v>161</v>
      </c>
      <c r="D14" s="21" t="s">
        <v>10</v>
      </c>
      <c r="E14" s="124"/>
      <c r="F14" s="36">
        <v>14</v>
      </c>
      <c r="G14" s="55">
        <v>10.96</v>
      </c>
      <c r="H14" s="37" t="s">
        <v>332</v>
      </c>
      <c r="I14" s="17" t="s">
        <v>358</v>
      </c>
      <c r="J14" s="52"/>
      <c r="K14" s="17"/>
    </row>
    <row r="15" spans="1:11" ht="28.5">
      <c r="A15" s="17">
        <v>9</v>
      </c>
      <c r="B15" s="33" t="s">
        <v>277</v>
      </c>
      <c r="C15" s="21" t="s">
        <v>161</v>
      </c>
      <c r="D15" s="21" t="s">
        <v>14</v>
      </c>
      <c r="E15" s="124"/>
      <c r="F15" s="36">
        <v>14</v>
      </c>
      <c r="G15" s="55">
        <v>11.1</v>
      </c>
      <c r="H15" s="37" t="s">
        <v>332</v>
      </c>
      <c r="I15" s="17" t="s">
        <v>358</v>
      </c>
      <c r="J15" s="52"/>
      <c r="K15" s="17"/>
    </row>
    <row r="16" spans="1:11" ht="37.5" customHeight="1">
      <c r="A16" s="17">
        <v>10</v>
      </c>
      <c r="B16" s="33" t="s">
        <v>277</v>
      </c>
      <c r="C16" s="21" t="s">
        <v>162</v>
      </c>
      <c r="D16" s="21" t="s">
        <v>13</v>
      </c>
      <c r="E16" s="124"/>
      <c r="F16" s="36">
        <v>14</v>
      </c>
      <c r="G16" s="55">
        <v>12.26</v>
      </c>
      <c r="H16" s="37" t="s">
        <v>339</v>
      </c>
      <c r="I16" s="17" t="s">
        <v>400</v>
      </c>
      <c r="J16" s="52"/>
      <c r="K16" s="17"/>
    </row>
    <row r="17" spans="1:11" ht="28.5">
      <c r="A17" s="17">
        <v>11</v>
      </c>
      <c r="B17" s="33" t="s">
        <v>277</v>
      </c>
      <c r="C17" s="21" t="s">
        <v>163</v>
      </c>
      <c r="D17" s="21" t="s">
        <v>11</v>
      </c>
      <c r="E17" s="124" t="s">
        <v>308</v>
      </c>
      <c r="F17" s="36">
        <v>14</v>
      </c>
      <c r="G17" s="127">
        <v>22.81</v>
      </c>
      <c r="H17" s="37" t="s">
        <v>341</v>
      </c>
      <c r="I17" s="36" t="s">
        <v>342</v>
      </c>
      <c r="J17" s="52"/>
      <c r="K17" s="17"/>
    </row>
    <row r="18" spans="1:11" ht="28.5">
      <c r="A18" s="17">
        <v>12</v>
      </c>
      <c r="B18" s="33" t="s">
        <v>277</v>
      </c>
      <c r="C18" s="21" t="s">
        <v>164</v>
      </c>
      <c r="D18" s="21" t="s">
        <v>12</v>
      </c>
      <c r="E18" s="124"/>
      <c r="F18" s="36">
        <v>14</v>
      </c>
      <c r="G18" s="128"/>
      <c r="H18" s="37" t="s">
        <v>341</v>
      </c>
      <c r="I18" s="36" t="s">
        <v>343</v>
      </c>
      <c r="J18" s="52"/>
      <c r="K18" s="36"/>
    </row>
    <row r="19" spans="1:11" ht="26.25" customHeight="1">
      <c r="A19" s="17"/>
      <c r="B19" s="17"/>
      <c r="C19" s="21"/>
      <c r="D19" s="20" t="s">
        <v>107</v>
      </c>
      <c r="E19" s="17"/>
      <c r="F19" s="19">
        <f>SUM(F11:F18)</f>
        <v>100</v>
      </c>
      <c r="G19" s="19">
        <f>SUM(G11:G18)</f>
        <v>86.22</v>
      </c>
      <c r="H19" s="19"/>
      <c r="I19" s="19"/>
      <c r="J19" s="19"/>
      <c r="K19" s="19"/>
    </row>
    <row r="20" spans="1:11" ht="15" customHeight="1">
      <c r="A20" s="126" t="s">
        <v>111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14.25">
      <c r="A21" s="17">
        <v>13</v>
      </c>
      <c r="B21" s="17" t="s">
        <v>286</v>
      </c>
      <c r="C21" s="21" t="s">
        <v>165</v>
      </c>
      <c r="D21" s="21" t="s">
        <v>16</v>
      </c>
      <c r="E21" s="17" t="s">
        <v>155</v>
      </c>
      <c r="F21" s="36">
        <v>14</v>
      </c>
      <c r="G21" s="17"/>
      <c r="H21" s="21"/>
      <c r="I21" s="17" t="s">
        <v>135</v>
      </c>
      <c r="J21" s="52" t="s">
        <v>362</v>
      </c>
      <c r="K21" s="17"/>
    </row>
    <row r="22" spans="1:11" ht="15">
      <c r="A22" s="17"/>
      <c r="B22" s="17"/>
      <c r="C22" s="21"/>
      <c r="D22" s="20" t="s">
        <v>107</v>
      </c>
      <c r="E22" s="17"/>
      <c r="F22" s="19">
        <f>SUM(F21)</f>
        <v>14</v>
      </c>
      <c r="G22" s="19">
        <f>SUM(G21)</f>
        <v>0</v>
      </c>
      <c r="H22" s="19"/>
      <c r="I22" s="19"/>
      <c r="J22" s="19"/>
      <c r="K22" s="19"/>
    </row>
    <row r="23" spans="1:11" ht="15" customHeight="1">
      <c r="A23" s="126" t="s">
        <v>112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35.25" customHeight="1">
      <c r="A24" s="17">
        <v>14</v>
      </c>
      <c r="B24" s="17" t="s">
        <v>287</v>
      </c>
      <c r="C24" s="21" t="s">
        <v>166</v>
      </c>
      <c r="D24" s="21" t="s">
        <v>18</v>
      </c>
      <c r="E24" s="124" t="s">
        <v>155</v>
      </c>
      <c r="F24" s="36">
        <v>9</v>
      </c>
      <c r="G24" s="36">
        <v>8.15</v>
      </c>
      <c r="H24" s="21" t="s">
        <v>295</v>
      </c>
      <c r="I24" s="36" t="s">
        <v>173</v>
      </c>
      <c r="J24" s="21"/>
      <c r="K24" s="36"/>
    </row>
    <row r="25" spans="1:11" ht="35.25" customHeight="1">
      <c r="A25" s="17">
        <v>15</v>
      </c>
      <c r="B25" s="33" t="s">
        <v>277</v>
      </c>
      <c r="C25" s="21" t="s">
        <v>167</v>
      </c>
      <c r="D25" s="21" t="s">
        <v>19</v>
      </c>
      <c r="E25" s="124"/>
      <c r="F25" s="36">
        <v>9</v>
      </c>
      <c r="G25" s="36">
        <v>8.08</v>
      </c>
      <c r="H25" s="21" t="s">
        <v>296</v>
      </c>
      <c r="I25" s="36" t="s">
        <v>173</v>
      </c>
      <c r="J25" s="21"/>
      <c r="K25" s="36"/>
    </row>
    <row r="26" spans="1:11" ht="35.25" customHeight="1">
      <c r="A26" s="17">
        <v>16</v>
      </c>
      <c r="B26" s="33" t="s">
        <v>277</v>
      </c>
      <c r="C26" s="21" t="s">
        <v>168</v>
      </c>
      <c r="D26" s="21" t="s">
        <v>20</v>
      </c>
      <c r="E26" s="124"/>
      <c r="F26" s="36">
        <v>9</v>
      </c>
      <c r="G26" s="36">
        <v>8.32</v>
      </c>
      <c r="H26" s="21" t="s">
        <v>296</v>
      </c>
      <c r="I26" s="36" t="s">
        <v>173</v>
      </c>
      <c r="J26" s="21"/>
      <c r="K26" s="36"/>
    </row>
    <row r="27" spans="1:11" ht="42.75">
      <c r="A27" s="17">
        <v>17</v>
      </c>
      <c r="B27" s="33" t="s">
        <v>277</v>
      </c>
      <c r="C27" s="21" t="s">
        <v>169</v>
      </c>
      <c r="D27" s="21" t="s">
        <v>21</v>
      </c>
      <c r="E27" s="124"/>
      <c r="F27" s="36">
        <v>9</v>
      </c>
      <c r="G27" s="36"/>
      <c r="H27" s="21"/>
      <c r="I27" s="36"/>
      <c r="J27" s="52" t="s">
        <v>363</v>
      </c>
      <c r="K27" s="36"/>
    </row>
    <row r="28" spans="1:11" ht="35.25" customHeight="1">
      <c r="A28" s="17">
        <v>18</v>
      </c>
      <c r="B28" s="33" t="s">
        <v>277</v>
      </c>
      <c r="C28" s="21" t="s">
        <v>170</v>
      </c>
      <c r="D28" s="21" t="s">
        <v>22</v>
      </c>
      <c r="E28" s="124"/>
      <c r="F28" s="36">
        <v>9</v>
      </c>
      <c r="G28" s="36">
        <v>8.02</v>
      </c>
      <c r="H28" s="21" t="s">
        <v>298</v>
      </c>
      <c r="I28" s="36" t="s">
        <v>173</v>
      </c>
      <c r="J28" s="21"/>
      <c r="K28" s="36"/>
    </row>
    <row r="29" spans="1:11" ht="35.25" customHeight="1">
      <c r="A29" s="17">
        <v>19</v>
      </c>
      <c r="B29" s="33" t="s">
        <v>277</v>
      </c>
      <c r="C29" s="21" t="s">
        <v>171</v>
      </c>
      <c r="D29" s="21" t="s">
        <v>23</v>
      </c>
      <c r="E29" s="124"/>
      <c r="F29" s="36">
        <v>9</v>
      </c>
      <c r="G29" s="36">
        <v>8.37</v>
      </c>
      <c r="H29" s="21" t="s">
        <v>298</v>
      </c>
      <c r="I29" s="36" t="s">
        <v>173</v>
      </c>
      <c r="J29" s="21"/>
      <c r="K29" s="36"/>
    </row>
    <row r="30" spans="1:11" ht="35.25" customHeight="1">
      <c r="A30" s="17">
        <v>20</v>
      </c>
      <c r="B30" s="33" t="s">
        <v>277</v>
      </c>
      <c r="C30" s="21" t="s">
        <v>172</v>
      </c>
      <c r="D30" s="21" t="s">
        <v>24</v>
      </c>
      <c r="E30" s="124"/>
      <c r="F30" s="36">
        <v>9</v>
      </c>
      <c r="G30" s="36">
        <v>8.68</v>
      </c>
      <c r="H30" s="21" t="s">
        <v>298</v>
      </c>
      <c r="I30" s="36" t="s">
        <v>352</v>
      </c>
      <c r="J30" s="21"/>
      <c r="K30" s="36"/>
    </row>
    <row r="31" spans="1:11" ht="35.25" customHeight="1">
      <c r="A31" s="17">
        <v>21</v>
      </c>
      <c r="B31" s="33" t="s">
        <v>277</v>
      </c>
      <c r="C31" s="21"/>
      <c r="D31" s="21" t="s">
        <v>121</v>
      </c>
      <c r="E31" s="124"/>
      <c r="F31" s="36">
        <v>9</v>
      </c>
      <c r="G31" s="36">
        <v>8.67</v>
      </c>
      <c r="H31" s="21" t="s">
        <v>297</v>
      </c>
      <c r="I31" s="36" t="s">
        <v>173</v>
      </c>
      <c r="J31" s="21"/>
      <c r="K31" s="36"/>
    </row>
    <row r="32" spans="1:11" ht="42.75">
      <c r="A32" s="17">
        <v>22</v>
      </c>
      <c r="B32" s="33" t="s">
        <v>277</v>
      </c>
      <c r="C32" s="21" t="s">
        <v>174</v>
      </c>
      <c r="D32" s="21" t="s">
        <v>25</v>
      </c>
      <c r="E32" s="17" t="s">
        <v>308</v>
      </c>
      <c r="F32" s="36">
        <v>14</v>
      </c>
      <c r="G32" s="36"/>
      <c r="H32" s="36" t="s">
        <v>131</v>
      </c>
      <c r="I32" s="36"/>
      <c r="J32" s="52" t="s">
        <v>354</v>
      </c>
      <c r="K32" s="41"/>
    </row>
    <row r="33" spans="1:11" ht="35.25" customHeight="1">
      <c r="A33" s="17"/>
      <c r="B33" s="33"/>
      <c r="C33" s="21"/>
      <c r="D33" s="20" t="s">
        <v>107</v>
      </c>
      <c r="E33" s="17"/>
      <c r="F33" s="19">
        <f>SUM(F24:F32)</f>
        <v>86</v>
      </c>
      <c r="G33" s="19">
        <f>SUM(G24:G32)</f>
        <v>58.29</v>
      </c>
      <c r="H33" s="19"/>
      <c r="I33" s="19"/>
      <c r="J33" s="19"/>
      <c r="K33" s="19"/>
    </row>
    <row r="34" spans="1:11" ht="22.5" customHeight="1">
      <c r="A34" s="126" t="s">
        <v>113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ht="39" customHeight="1">
      <c r="A35" s="17">
        <v>23</v>
      </c>
      <c r="B35" s="17" t="s">
        <v>316</v>
      </c>
      <c r="C35" s="21" t="s">
        <v>178</v>
      </c>
      <c r="D35" s="21" t="s">
        <v>122</v>
      </c>
      <c r="E35" s="124" t="s">
        <v>155</v>
      </c>
      <c r="F35" s="36">
        <v>11.3</v>
      </c>
      <c r="G35" s="36">
        <v>0</v>
      </c>
      <c r="H35" s="36"/>
      <c r="I35" s="36"/>
      <c r="J35" s="52" t="s">
        <v>370</v>
      </c>
      <c r="K35" s="36"/>
    </row>
    <row r="36" spans="1:11" ht="30" customHeight="1">
      <c r="A36" s="17">
        <v>24</v>
      </c>
      <c r="B36" s="33" t="s">
        <v>277</v>
      </c>
      <c r="C36" s="21" t="s">
        <v>179</v>
      </c>
      <c r="D36" s="21" t="s">
        <v>27</v>
      </c>
      <c r="E36" s="124"/>
      <c r="F36" s="36">
        <v>14</v>
      </c>
      <c r="G36" s="36">
        <v>8.55</v>
      </c>
      <c r="H36" s="36"/>
      <c r="I36" s="36"/>
      <c r="J36" s="52" t="s">
        <v>401</v>
      </c>
      <c r="K36" s="36" t="s">
        <v>371</v>
      </c>
    </row>
    <row r="37" spans="1:11" ht="42" customHeight="1">
      <c r="A37" s="17">
        <v>25</v>
      </c>
      <c r="B37" s="33" t="s">
        <v>277</v>
      </c>
      <c r="C37" s="21" t="s">
        <v>179</v>
      </c>
      <c r="D37" s="21" t="s">
        <v>28</v>
      </c>
      <c r="E37" s="124"/>
      <c r="F37" s="36">
        <v>11.67</v>
      </c>
      <c r="G37" s="17">
        <v>10.77</v>
      </c>
      <c r="H37" s="36" t="s">
        <v>345</v>
      </c>
      <c r="I37" s="36" t="s">
        <v>344</v>
      </c>
      <c r="J37" s="42"/>
      <c r="K37" s="36"/>
    </row>
    <row r="38" spans="1:11" ht="35.25" customHeight="1">
      <c r="A38" s="17">
        <v>26</v>
      </c>
      <c r="B38" s="33" t="s">
        <v>277</v>
      </c>
      <c r="C38" s="21" t="s">
        <v>180</v>
      </c>
      <c r="D38" s="21" t="s">
        <v>320</v>
      </c>
      <c r="E38" s="124"/>
      <c r="F38" s="36">
        <v>14</v>
      </c>
      <c r="G38" s="36">
        <v>0</v>
      </c>
      <c r="H38" s="33"/>
      <c r="I38" s="43"/>
      <c r="J38" s="21" t="s">
        <v>409</v>
      </c>
      <c r="K38" s="36"/>
    </row>
    <row r="39" spans="1:11" ht="36" customHeight="1">
      <c r="A39" s="17">
        <v>27</v>
      </c>
      <c r="B39" s="33" t="s">
        <v>277</v>
      </c>
      <c r="C39" s="21" t="s">
        <v>181</v>
      </c>
      <c r="D39" s="21" t="s">
        <v>321</v>
      </c>
      <c r="E39" s="124"/>
      <c r="F39" s="36">
        <v>14</v>
      </c>
      <c r="G39" s="17">
        <v>12.72</v>
      </c>
      <c r="H39" s="36"/>
      <c r="I39" s="36" t="s">
        <v>364</v>
      </c>
      <c r="J39" s="52"/>
      <c r="K39" s="36"/>
    </row>
    <row r="40" spans="1:11" ht="30" customHeight="1">
      <c r="A40" s="17">
        <v>28</v>
      </c>
      <c r="B40" s="33" t="s">
        <v>277</v>
      </c>
      <c r="C40" s="21" t="s">
        <v>175</v>
      </c>
      <c r="D40" s="21" t="s">
        <v>34</v>
      </c>
      <c r="E40" s="124" t="s">
        <v>308</v>
      </c>
      <c r="F40" s="36">
        <v>14</v>
      </c>
      <c r="G40" s="17">
        <v>12.33</v>
      </c>
      <c r="H40" s="36" t="s">
        <v>309</v>
      </c>
      <c r="I40" s="36" t="s">
        <v>334</v>
      </c>
      <c r="J40" s="52"/>
      <c r="K40" s="36"/>
    </row>
    <row r="41" spans="1:11" ht="29.25" customHeight="1">
      <c r="A41" s="17">
        <v>29</v>
      </c>
      <c r="B41" s="33" t="s">
        <v>277</v>
      </c>
      <c r="C41" s="21" t="s">
        <v>176</v>
      </c>
      <c r="D41" s="21" t="s">
        <v>91</v>
      </c>
      <c r="E41" s="124"/>
      <c r="F41" s="36">
        <v>14</v>
      </c>
      <c r="G41" s="17">
        <v>12.33</v>
      </c>
      <c r="H41" s="36" t="s">
        <v>309</v>
      </c>
      <c r="I41" s="36" t="s">
        <v>319</v>
      </c>
      <c r="J41" s="52"/>
      <c r="K41" s="36"/>
    </row>
    <row r="42" spans="1:11" ht="29.25" customHeight="1">
      <c r="A42" s="17">
        <v>30</v>
      </c>
      <c r="B42" s="33" t="s">
        <v>277</v>
      </c>
      <c r="C42" s="21" t="s">
        <v>176</v>
      </c>
      <c r="D42" s="21" t="s">
        <v>29</v>
      </c>
      <c r="E42" s="124"/>
      <c r="F42" s="36">
        <v>14</v>
      </c>
      <c r="G42" s="17">
        <v>12.33</v>
      </c>
      <c r="H42" s="36" t="s">
        <v>309</v>
      </c>
      <c r="I42" s="36" t="s">
        <v>319</v>
      </c>
      <c r="J42" s="52"/>
      <c r="K42" s="36"/>
    </row>
    <row r="43" spans="1:11" ht="39" customHeight="1">
      <c r="A43" s="17">
        <v>31</v>
      </c>
      <c r="B43" s="33" t="s">
        <v>277</v>
      </c>
      <c r="C43" s="21" t="s">
        <v>177</v>
      </c>
      <c r="D43" s="21" t="s">
        <v>30</v>
      </c>
      <c r="E43" s="124"/>
      <c r="F43" s="36">
        <v>14</v>
      </c>
      <c r="G43" s="36">
        <v>0</v>
      </c>
      <c r="H43" s="36"/>
      <c r="I43" s="36"/>
      <c r="J43" s="21" t="s">
        <v>409</v>
      </c>
      <c r="K43" s="36"/>
    </row>
    <row r="44" spans="1:11" ht="27.75" customHeight="1">
      <c r="A44" s="17"/>
      <c r="B44" s="33"/>
      <c r="C44" s="21"/>
      <c r="D44" s="20" t="s">
        <v>107</v>
      </c>
      <c r="E44" s="17"/>
      <c r="F44" s="19">
        <f>SUM(F35:F43)</f>
        <v>120.97</v>
      </c>
      <c r="G44" s="19">
        <f>SUM(G35:G43)</f>
        <v>69.03</v>
      </c>
      <c r="H44" s="19"/>
      <c r="I44" s="19"/>
      <c r="J44" s="19"/>
      <c r="K44" s="19"/>
    </row>
    <row r="45" spans="1:11" ht="26.25" customHeight="1">
      <c r="A45" s="126" t="s">
        <v>114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 s="35" customFormat="1" ht="40.5" customHeight="1">
      <c r="A46" s="17">
        <v>32</v>
      </c>
      <c r="B46" s="17" t="s">
        <v>288</v>
      </c>
      <c r="C46" s="21" t="s">
        <v>189</v>
      </c>
      <c r="D46" s="21" t="s">
        <v>32</v>
      </c>
      <c r="E46" s="124" t="s">
        <v>155</v>
      </c>
      <c r="F46" s="36">
        <v>14</v>
      </c>
      <c r="G46" s="36">
        <v>12.06</v>
      </c>
      <c r="H46" s="21" t="s">
        <v>336</v>
      </c>
      <c r="I46" s="36" t="s">
        <v>340</v>
      </c>
      <c r="J46" s="17"/>
      <c r="K46" s="36"/>
    </row>
    <row r="47" spans="1:11" s="35" customFormat="1" ht="40.5" customHeight="1">
      <c r="A47" s="17">
        <v>33</v>
      </c>
      <c r="B47" s="33" t="s">
        <v>277</v>
      </c>
      <c r="C47" s="21" t="s">
        <v>190</v>
      </c>
      <c r="D47" s="21" t="s">
        <v>33</v>
      </c>
      <c r="E47" s="124"/>
      <c r="F47" s="36">
        <v>9</v>
      </c>
      <c r="G47" s="36">
        <v>8.57</v>
      </c>
      <c r="H47" s="21" t="s">
        <v>198</v>
      </c>
      <c r="I47" s="44">
        <v>40950</v>
      </c>
      <c r="J47" s="21"/>
      <c r="K47" s="36"/>
    </row>
    <row r="48" spans="1:11" s="35" customFormat="1" ht="40.5" customHeight="1">
      <c r="A48" s="17">
        <v>34</v>
      </c>
      <c r="B48" s="33" t="s">
        <v>277</v>
      </c>
      <c r="C48" s="21" t="s">
        <v>191</v>
      </c>
      <c r="D48" s="21" t="s">
        <v>40</v>
      </c>
      <c r="E48" s="124"/>
      <c r="F48" s="36">
        <v>9</v>
      </c>
      <c r="G48" s="36">
        <v>8.16</v>
      </c>
      <c r="H48" s="21" t="s">
        <v>199</v>
      </c>
      <c r="I48" s="44">
        <v>41225</v>
      </c>
      <c r="J48" s="21"/>
      <c r="K48" s="36"/>
    </row>
    <row r="49" spans="1:11" s="35" customFormat="1" ht="40.5" customHeight="1">
      <c r="A49" s="17">
        <v>35</v>
      </c>
      <c r="B49" s="33" t="s">
        <v>277</v>
      </c>
      <c r="C49" s="21" t="s">
        <v>192</v>
      </c>
      <c r="D49" s="21" t="s">
        <v>35</v>
      </c>
      <c r="E49" s="124"/>
      <c r="F49" s="36">
        <v>9</v>
      </c>
      <c r="G49" s="36">
        <v>8.61</v>
      </c>
      <c r="H49" s="21" t="s">
        <v>200</v>
      </c>
      <c r="I49" s="44" t="s">
        <v>201</v>
      </c>
      <c r="J49" s="21"/>
      <c r="K49" s="36"/>
    </row>
    <row r="50" spans="1:11" s="35" customFormat="1" ht="40.5" customHeight="1">
      <c r="A50" s="17">
        <v>36</v>
      </c>
      <c r="B50" s="33" t="s">
        <v>277</v>
      </c>
      <c r="C50" s="21" t="s">
        <v>193</v>
      </c>
      <c r="D50" s="21" t="s">
        <v>38</v>
      </c>
      <c r="E50" s="124"/>
      <c r="F50" s="36">
        <v>9</v>
      </c>
      <c r="G50" s="36">
        <v>8.56</v>
      </c>
      <c r="H50" s="21" t="s">
        <v>200</v>
      </c>
      <c r="I50" s="44" t="s">
        <v>202</v>
      </c>
      <c r="J50" s="21"/>
      <c r="K50" s="36"/>
    </row>
    <row r="51" spans="1:11" s="35" customFormat="1" ht="40.5" customHeight="1">
      <c r="A51" s="17">
        <v>37</v>
      </c>
      <c r="B51" s="33" t="s">
        <v>277</v>
      </c>
      <c r="C51" s="21" t="s">
        <v>194</v>
      </c>
      <c r="D51" s="21" t="s">
        <v>39</v>
      </c>
      <c r="E51" s="124"/>
      <c r="F51" s="36">
        <v>9</v>
      </c>
      <c r="G51" s="36">
        <v>6.96</v>
      </c>
      <c r="H51" s="21" t="s">
        <v>322</v>
      </c>
      <c r="I51" s="44" t="s">
        <v>335</v>
      </c>
      <c r="J51" s="45"/>
      <c r="K51" s="36"/>
    </row>
    <row r="52" spans="1:11" s="35" customFormat="1" ht="40.5" customHeight="1">
      <c r="A52" s="17">
        <v>38</v>
      </c>
      <c r="B52" s="33" t="s">
        <v>277</v>
      </c>
      <c r="C52" s="21" t="s">
        <v>195</v>
      </c>
      <c r="D52" s="21" t="s">
        <v>34</v>
      </c>
      <c r="E52" s="124"/>
      <c r="F52" s="36">
        <v>9</v>
      </c>
      <c r="G52" s="36">
        <v>8.41</v>
      </c>
      <c r="H52" s="21" t="s">
        <v>203</v>
      </c>
      <c r="I52" s="44" t="s">
        <v>204</v>
      </c>
      <c r="J52" s="21"/>
      <c r="K52" s="36"/>
    </row>
    <row r="53" spans="1:11" s="35" customFormat="1" ht="40.5" customHeight="1">
      <c r="A53" s="17">
        <v>39</v>
      </c>
      <c r="B53" s="33" t="s">
        <v>277</v>
      </c>
      <c r="C53" s="21" t="s">
        <v>196</v>
      </c>
      <c r="D53" s="21" t="s">
        <v>37</v>
      </c>
      <c r="E53" s="124"/>
      <c r="F53" s="36">
        <v>9</v>
      </c>
      <c r="G53" s="36">
        <v>8.52</v>
      </c>
      <c r="H53" s="21" t="s">
        <v>205</v>
      </c>
      <c r="I53" s="44">
        <v>41131</v>
      </c>
      <c r="J53" s="21"/>
      <c r="K53" s="36"/>
    </row>
    <row r="54" spans="1:11" s="35" customFormat="1" ht="40.5" customHeight="1">
      <c r="A54" s="17">
        <v>40</v>
      </c>
      <c r="B54" s="33" t="s">
        <v>277</v>
      </c>
      <c r="C54" s="46" t="s">
        <v>197</v>
      </c>
      <c r="D54" s="21" t="s">
        <v>129</v>
      </c>
      <c r="E54" s="124"/>
      <c r="F54" s="36">
        <v>9</v>
      </c>
      <c r="G54" s="36">
        <v>8.54</v>
      </c>
      <c r="H54" s="21" t="s">
        <v>206</v>
      </c>
      <c r="I54" s="44" t="s">
        <v>207</v>
      </c>
      <c r="J54" s="21"/>
      <c r="K54" s="36"/>
    </row>
    <row r="55" spans="1:11" s="35" customFormat="1" ht="40.5" customHeight="1">
      <c r="A55" s="17">
        <v>41</v>
      </c>
      <c r="B55" s="33" t="s">
        <v>277</v>
      </c>
      <c r="C55" s="21" t="s">
        <v>208</v>
      </c>
      <c r="D55" s="46" t="s">
        <v>130</v>
      </c>
      <c r="E55" s="124"/>
      <c r="F55" s="36">
        <v>9</v>
      </c>
      <c r="G55" s="36">
        <v>8.52</v>
      </c>
      <c r="H55" s="46" t="s">
        <v>307</v>
      </c>
      <c r="I55" s="44">
        <v>40950</v>
      </c>
      <c r="J55" s="46"/>
      <c r="K55" s="36"/>
    </row>
    <row r="56" spans="1:11" s="35" customFormat="1" ht="40.5" customHeight="1">
      <c r="A56" s="17">
        <v>42</v>
      </c>
      <c r="B56" s="33" t="s">
        <v>277</v>
      </c>
      <c r="C56" s="21" t="s">
        <v>209</v>
      </c>
      <c r="D56" s="21" t="s">
        <v>36</v>
      </c>
      <c r="E56" s="124"/>
      <c r="F56" s="36">
        <v>9</v>
      </c>
      <c r="G56" s="36">
        <v>8.2</v>
      </c>
      <c r="H56" s="21" t="s">
        <v>210</v>
      </c>
      <c r="I56" s="44" t="s">
        <v>319</v>
      </c>
      <c r="J56" s="21"/>
      <c r="K56" s="36"/>
    </row>
    <row r="57" spans="1:11" s="35" customFormat="1" ht="26.25" customHeight="1">
      <c r="A57" s="17"/>
      <c r="B57" s="33"/>
      <c r="C57" s="21"/>
      <c r="D57" s="20" t="s">
        <v>107</v>
      </c>
      <c r="E57" s="17"/>
      <c r="F57" s="19">
        <f>SUM(F46:F56)</f>
        <v>104</v>
      </c>
      <c r="G57" s="19">
        <f>SUM(G46:G56)</f>
        <v>95.11000000000001</v>
      </c>
      <c r="H57" s="19"/>
      <c r="I57" s="19"/>
      <c r="J57" s="19"/>
      <c r="K57" s="19"/>
    </row>
    <row r="58" spans="1:11" s="35" customFormat="1" ht="29.25" customHeight="1">
      <c r="A58" s="126" t="s">
        <v>115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s="35" customFormat="1" ht="85.5">
      <c r="A59" s="17">
        <v>43</v>
      </c>
      <c r="B59" s="17" t="s">
        <v>289</v>
      </c>
      <c r="C59" s="21" t="s">
        <v>183</v>
      </c>
      <c r="D59" s="21" t="s">
        <v>47</v>
      </c>
      <c r="E59" s="124" t="s">
        <v>155</v>
      </c>
      <c r="F59" s="36">
        <v>14</v>
      </c>
      <c r="G59" s="36"/>
      <c r="H59" s="36" t="s">
        <v>188</v>
      </c>
      <c r="I59" s="36" t="s">
        <v>131</v>
      </c>
      <c r="J59" s="83" t="s">
        <v>391</v>
      </c>
      <c r="K59" s="36"/>
    </row>
    <row r="60" spans="1:11" s="35" customFormat="1" ht="85.5">
      <c r="A60" s="17">
        <v>44</v>
      </c>
      <c r="B60" s="33" t="s">
        <v>277</v>
      </c>
      <c r="C60" s="21" t="s">
        <v>184</v>
      </c>
      <c r="D60" s="21" t="s">
        <v>48</v>
      </c>
      <c r="E60" s="124"/>
      <c r="F60" s="36">
        <v>14</v>
      </c>
      <c r="G60" s="36" t="s">
        <v>131</v>
      </c>
      <c r="H60" s="36" t="s">
        <v>188</v>
      </c>
      <c r="I60" s="36" t="s">
        <v>131</v>
      </c>
      <c r="J60" s="83" t="s">
        <v>391</v>
      </c>
      <c r="K60" s="36"/>
    </row>
    <row r="61" spans="1:11" s="35" customFormat="1" ht="85.5">
      <c r="A61" s="17">
        <v>45</v>
      </c>
      <c r="B61" s="33" t="s">
        <v>277</v>
      </c>
      <c r="C61" s="21" t="s">
        <v>185</v>
      </c>
      <c r="D61" s="21" t="s">
        <v>49</v>
      </c>
      <c r="E61" s="124"/>
      <c r="F61" s="36">
        <v>14</v>
      </c>
      <c r="G61" s="36" t="s">
        <v>131</v>
      </c>
      <c r="H61" s="36" t="s">
        <v>188</v>
      </c>
      <c r="I61" s="36" t="s">
        <v>131</v>
      </c>
      <c r="J61" s="83" t="s">
        <v>391</v>
      </c>
      <c r="K61" s="36"/>
    </row>
    <row r="62" spans="1:11" s="35" customFormat="1" ht="28.5">
      <c r="A62" s="17">
        <v>46</v>
      </c>
      <c r="B62" s="33" t="s">
        <v>277</v>
      </c>
      <c r="C62" s="21" t="s">
        <v>186</v>
      </c>
      <c r="D62" s="21" t="s">
        <v>50</v>
      </c>
      <c r="E62" s="124"/>
      <c r="F62" s="36">
        <v>14</v>
      </c>
      <c r="G62" s="36"/>
      <c r="H62" s="36" t="s">
        <v>188</v>
      </c>
      <c r="I62" s="36" t="s">
        <v>131</v>
      </c>
      <c r="J62" s="52" t="s">
        <v>402</v>
      </c>
      <c r="K62" s="36" t="s">
        <v>403</v>
      </c>
    </row>
    <row r="63" spans="1:11" s="35" customFormat="1" ht="33.75" customHeight="1">
      <c r="A63" s="17">
        <v>47</v>
      </c>
      <c r="B63" s="33" t="s">
        <v>277</v>
      </c>
      <c r="C63" s="21" t="s">
        <v>187</v>
      </c>
      <c r="D63" s="21" t="s">
        <v>133</v>
      </c>
      <c r="E63" s="124"/>
      <c r="F63" s="36">
        <v>14</v>
      </c>
      <c r="G63" s="36">
        <v>10.14</v>
      </c>
      <c r="H63" s="36" t="s">
        <v>337</v>
      </c>
      <c r="I63" s="36" t="s">
        <v>358</v>
      </c>
      <c r="J63" s="52"/>
      <c r="K63" s="36"/>
    </row>
    <row r="64" spans="1:11" s="35" customFormat="1" ht="30" customHeight="1">
      <c r="A64" s="17">
        <v>48</v>
      </c>
      <c r="B64" s="33"/>
      <c r="C64" s="21" t="s">
        <v>182</v>
      </c>
      <c r="D64" s="21" t="s">
        <v>132</v>
      </c>
      <c r="E64" s="17" t="s">
        <v>308</v>
      </c>
      <c r="F64" s="36">
        <v>14</v>
      </c>
      <c r="G64" s="36">
        <v>6.53</v>
      </c>
      <c r="H64" s="36" t="s">
        <v>338</v>
      </c>
      <c r="I64" s="36" t="s">
        <v>358</v>
      </c>
      <c r="J64" s="52"/>
      <c r="K64" s="36"/>
    </row>
    <row r="65" spans="1:11" s="35" customFormat="1" ht="29.25" customHeight="1">
      <c r="A65" s="17"/>
      <c r="B65" s="33"/>
      <c r="C65" s="21"/>
      <c r="D65" s="20" t="s">
        <v>107</v>
      </c>
      <c r="E65" s="17"/>
      <c r="F65" s="19">
        <f>SUM(F59:F64)</f>
        <v>84</v>
      </c>
      <c r="G65" s="19">
        <f>SUM(G59:G64)</f>
        <v>16.67</v>
      </c>
      <c r="H65" s="19"/>
      <c r="I65" s="19"/>
      <c r="J65" s="19"/>
      <c r="K65" s="19"/>
    </row>
    <row r="66" spans="1:11" s="35" customFormat="1" ht="27" customHeight="1">
      <c r="A66" s="126" t="s">
        <v>116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1" s="35" customFormat="1" ht="28.5" customHeight="1">
      <c r="A67" s="17">
        <v>49</v>
      </c>
      <c r="B67" s="17" t="s">
        <v>290</v>
      </c>
      <c r="C67" s="21" t="s">
        <v>211</v>
      </c>
      <c r="D67" s="21" t="s">
        <v>88</v>
      </c>
      <c r="E67" s="124" t="s">
        <v>155</v>
      </c>
      <c r="F67" s="36">
        <v>9</v>
      </c>
      <c r="G67" s="36">
        <v>8.34</v>
      </c>
      <c r="H67" s="21" t="s">
        <v>216</v>
      </c>
      <c r="I67" s="47" t="s">
        <v>346</v>
      </c>
      <c r="J67" s="21"/>
      <c r="K67" s="36"/>
    </row>
    <row r="68" spans="1:11" s="35" customFormat="1" ht="21.75" customHeight="1">
      <c r="A68" s="17">
        <v>50</v>
      </c>
      <c r="B68" s="33" t="s">
        <v>277</v>
      </c>
      <c r="C68" s="21" t="s">
        <v>212</v>
      </c>
      <c r="D68" s="21" t="s">
        <v>42</v>
      </c>
      <c r="E68" s="124"/>
      <c r="F68" s="36">
        <v>14</v>
      </c>
      <c r="G68" s="47">
        <v>6.71</v>
      </c>
      <c r="H68" s="21" t="s">
        <v>217</v>
      </c>
      <c r="I68" s="36" t="s">
        <v>348</v>
      </c>
      <c r="J68" s="21"/>
      <c r="K68" s="36"/>
    </row>
    <row r="69" spans="1:11" s="35" customFormat="1" ht="23.25" customHeight="1">
      <c r="A69" s="17">
        <v>51</v>
      </c>
      <c r="B69" s="33" t="s">
        <v>277</v>
      </c>
      <c r="C69" s="21" t="s">
        <v>213</v>
      </c>
      <c r="D69" s="21" t="s">
        <v>43</v>
      </c>
      <c r="E69" s="124"/>
      <c r="F69" s="36">
        <v>9</v>
      </c>
      <c r="G69" s="36">
        <v>8.58</v>
      </c>
      <c r="H69" s="21" t="s">
        <v>218</v>
      </c>
      <c r="I69" s="36" t="s">
        <v>219</v>
      </c>
      <c r="J69" s="21"/>
      <c r="K69" s="36"/>
    </row>
    <row r="70" spans="1:11" s="35" customFormat="1" ht="38.25" customHeight="1">
      <c r="A70" s="17">
        <v>52</v>
      </c>
      <c r="B70" s="33" t="s">
        <v>277</v>
      </c>
      <c r="C70" s="21" t="s">
        <v>214</v>
      </c>
      <c r="D70" s="21" t="s">
        <v>128</v>
      </c>
      <c r="E70" s="124"/>
      <c r="F70" s="36">
        <v>9</v>
      </c>
      <c r="G70" s="36">
        <v>8.19</v>
      </c>
      <c r="H70" s="21" t="s">
        <v>347</v>
      </c>
      <c r="I70" s="47" t="s">
        <v>359</v>
      </c>
      <c r="J70" s="21"/>
      <c r="K70" s="36"/>
    </row>
    <row r="71" spans="1:11" s="35" customFormat="1" ht="24" customHeight="1">
      <c r="A71" s="17">
        <v>53</v>
      </c>
      <c r="B71" s="33" t="s">
        <v>277</v>
      </c>
      <c r="C71" s="21" t="s">
        <v>215</v>
      </c>
      <c r="D71" s="21" t="s">
        <v>44</v>
      </c>
      <c r="E71" s="124"/>
      <c r="F71" s="36">
        <v>14</v>
      </c>
      <c r="G71" s="36">
        <v>8.48</v>
      </c>
      <c r="H71" s="21" t="s">
        <v>220</v>
      </c>
      <c r="I71" s="47" t="s">
        <v>360</v>
      </c>
      <c r="J71" s="40"/>
      <c r="K71" s="36"/>
    </row>
    <row r="72" spans="1:11" s="35" customFormat="1" ht="26.25" customHeight="1">
      <c r="A72" s="17">
        <v>54</v>
      </c>
      <c r="B72" s="33" t="s">
        <v>277</v>
      </c>
      <c r="C72" s="21" t="s">
        <v>215</v>
      </c>
      <c r="D72" s="21" t="s">
        <v>45</v>
      </c>
      <c r="E72" s="124"/>
      <c r="F72" s="36">
        <v>14</v>
      </c>
      <c r="G72" s="36">
        <v>8.51</v>
      </c>
      <c r="H72" s="21" t="s">
        <v>220</v>
      </c>
      <c r="I72" s="47" t="s">
        <v>361</v>
      </c>
      <c r="J72" s="40"/>
      <c r="K72" s="36"/>
    </row>
    <row r="73" spans="1:11" s="35" customFormat="1" ht="24.75" customHeight="1">
      <c r="A73" s="17"/>
      <c r="B73" s="33"/>
      <c r="C73" s="21"/>
      <c r="D73" s="20" t="s">
        <v>107</v>
      </c>
      <c r="E73" s="17"/>
      <c r="F73" s="19">
        <f>SUM(F67:F72)</f>
        <v>69</v>
      </c>
      <c r="G73" s="19">
        <f>SUM(G67:G72)</f>
        <v>48.809999999999995</v>
      </c>
      <c r="H73" s="19"/>
      <c r="I73" s="19"/>
      <c r="J73" s="19"/>
      <c r="K73" s="19"/>
    </row>
    <row r="74" spans="1:11" s="35" customFormat="1" ht="18" customHeight="1">
      <c r="A74" s="126" t="s">
        <v>117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1:11" s="35" customFormat="1" ht="30" customHeight="1">
      <c r="A75" s="17">
        <v>55</v>
      </c>
      <c r="B75" s="17" t="s">
        <v>291</v>
      </c>
      <c r="C75" s="21" t="s">
        <v>221</v>
      </c>
      <c r="D75" s="21" t="s">
        <v>52</v>
      </c>
      <c r="E75" s="124" t="s">
        <v>155</v>
      </c>
      <c r="F75" s="36">
        <v>9</v>
      </c>
      <c r="G75" s="36">
        <v>9</v>
      </c>
      <c r="H75" s="21" t="s">
        <v>229</v>
      </c>
      <c r="I75" s="47" t="s">
        <v>331</v>
      </c>
      <c r="J75" s="36"/>
      <c r="K75" s="36"/>
    </row>
    <row r="76" spans="1:11" s="35" customFormat="1" ht="33.75" customHeight="1">
      <c r="A76" s="17">
        <v>56</v>
      </c>
      <c r="B76" s="33" t="s">
        <v>277</v>
      </c>
      <c r="C76" s="21" t="s">
        <v>222</v>
      </c>
      <c r="D76" s="86" t="s">
        <v>355</v>
      </c>
      <c r="E76" s="124"/>
      <c r="F76" s="36">
        <v>14</v>
      </c>
      <c r="G76" s="36"/>
      <c r="H76" s="21"/>
      <c r="I76" s="36"/>
      <c r="J76" s="52" t="s">
        <v>357</v>
      </c>
      <c r="K76" s="36"/>
    </row>
    <row r="77" spans="1:11" s="35" customFormat="1" ht="25.5" customHeight="1">
      <c r="A77" s="17">
        <v>57</v>
      </c>
      <c r="B77" s="33" t="s">
        <v>277</v>
      </c>
      <c r="C77" s="21" t="s">
        <v>223</v>
      </c>
      <c r="D77" s="21" t="s">
        <v>54</v>
      </c>
      <c r="E77" s="124"/>
      <c r="F77" s="36">
        <v>9</v>
      </c>
      <c r="G77" s="36">
        <v>8.89</v>
      </c>
      <c r="H77" s="21" t="s">
        <v>230</v>
      </c>
      <c r="I77" s="47" t="s">
        <v>231</v>
      </c>
      <c r="J77" s="21"/>
      <c r="K77" s="36"/>
    </row>
    <row r="78" spans="1:11" s="35" customFormat="1" ht="22.5" customHeight="1">
      <c r="A78" s="17">
        <v>58</v>
      </c>
      <c r="B78" s="33" t="s">
        <v>277</v>
      </c>
      <c r="C78" s="21" t="s">
        <v>224</v>
      </c>
      <c r="D78" s="21" t="s">
        <v>55</v>
      </c>
      <c r="E78" s="124"/>
      <c r="F78" s="36">
        <v>9</v>
      </c>
      <c r="G78" s="36">
        <v>9</v>
      </c>
      <c r="H78" s="21" t="s">
        <v>230</v>
      </c>
      <c r="I78" s="47" t="s">
        <v>232</v>
      </c>
      <c r="J78" s="21"/>
      <c r="K78" s="36"/>
    </row>
    <row r="79" spans="1:11" s="35" customFormat="1" ht="35.25" customHeight="1">
      <c r="A79" s="17">
        <v>59</v>
      </c>
      <c r="B79" s="33" t="s">
        <v>277</v>
      </c>
      <c r="C79" s="21" t="s">
        <v>225</v>
      </c>
      <c r="D79" s="21" t="s">
        <v>356</v>
      </c>
      <c r="E79" s="124"/>
      <c r="F79" s="36">
        <v>14</v>
      </c>
      <c r="G79" s="36">
        <v>10.78</v>
      </c>
      <c r="H79" s="21" t="s">
        <v>233</v>
      </c>
      <c r="I79" s="36" t="s">
        <v>351</v>
      </c>
      <c r="J79" s="21"/>
      <c r="K79" s="36"/>
    </row>
    <row r="80" spans="1:11" s="35" customFormat="1" ht="20.25" customHeight="1">
      <c r="A80" s="17">
        <v>60</v>
      </c>
      <c r="B80" s="33" t="s">
        <v>277</v>
      </c>
      <c r="C80" s="21" t="s">
        <v>226</v>
      </c>
      <c r="D80" s="21" t="s">
        <v>56</v>
      </c>
      <c r="E80" s="124"/>
      <c r="F80" s="36">
        <v>9</v>
      </c>
      <c r="G80" s="36">
        <v>9</v>
      </c>
      <c r="H80" s="21" t="s">
        <v>234</v>
      </c>
      <c r="I80" s="36" t="s">
        <v>235</v>
      </c>
      <c r="J80" s="36"/>
      <c r="K80" s="36"/>
    </row>
    <row r="81" spans="1:11" s="35" customFormat="1" ht="20.25" customHeight="1">
      <c r="A81" s="17">
        <v>61</v>
      </c>
      <c r="B81" s="33" t="s">
        <v>277</v>
      </c>
      <c r="C81" s="21" t="s">
        <v>227</v>
      </c>
      <c r="D81" s="21" t="s">
        <v>89</v>
      </c>
      <c r="E81" s="124"/>
      <c r="F81" s="36">
        <v>9</v>
      </c>
      <c r="G81" s="36">
        <v>9</v>
      </c>
      <c r="H81" s="21" t="s">
        <v>234</v>
      </c>
      <c r="I81" s="36" t="s">
        <v>236</v>
      </c>
      <c r="J81" s="21"/>
      <c r="K81" s="36"/>
    </row>
    <row r="82" spans="1:11" s="35" customFormat="1" ht="28.5">
      <c r="A82" s="17">
        <v>62</v>
      </c>
      <c r="B82" s="33" t="s">
        <v>277</v>
      </c>
      <c r="C82" s="21" t="s">
        <v>228</v>
      </c>
      <c r="D82" s="86" t="s">
        <v>142</v>
      </c>
      <c r="E82" s="124"/>
      <c r="F82" s="36">
        <v>14</v>
      </c>
      <c r="G82" s="36"/>
      <c r="H82" s="21"/>
      <c r="I82" s="47"/>
      <c r="J82" s="52" t="s">
        <v>357</v>
      </c>
      <c r="K82" s="47"/>
    </row>
    <row r="83" spans="1:11" s="35" customFormat="1" ht="24.75" customHeight="1">
      <c r="A83" s="17">
        <v>63</v>
      </c>
      <c r="B83" s="33" t="s">
        <v>277</v>
      </c>
      <c r="C83" s="21" t="s">
        <v>237</v>
      </c>
      <c r="D83" s="21" t="s">
        <v>53</v>
      </c>
      <c r="E83" s="124" t="s">
        <v>308</v>
      </c>
      <c r="F83" s="36">
        <v>14</v>
      </c>
      <c r="G83" s="36"/>
      <c r="H83" s="36"/>
      <c r="I83" s="36"/>
      <c r="J83" s="52" t="s">
        <v>357</v>
      </c>
      <c r="K83" s="47"/>
    </row>
    <row r="84" spans="1:11" s="35" customFormat="1" ht="42.75">
      <c r="A84" s="17">
        <v>64</v>
      </c>
      <c r="B84" s="33" t="s">
        <v>277</v>
      </c>
      <c r="C84" s="21" t="s">
        <v>238</v>
      </c>
      <c r="D84" s="86" t="s">
        <v>393</v>
      </c>
      <c r="E84" s="124"/>
      <c r="F84" s="36">
        <v>14</v>
      </c>
      <c r="G84" s="36"/>
      <c r="H84" s="36" t="s">
        <v>310</v>
      </c>
      <c r="I84" s="36"/>
      <c r="J84" s="52" t="s">
        <v>392</v>
      </c>
      <c r="K84" s="36" t="s">
        <v>371</v>
      </c>
    </row>
    <row r="85" spans="1:11" s="35" customFormat="1" ht="15">
      <c r="A85" s="17"/>
      <c r="B85" s="33"/>
      <c r="C85" s="21"/>
      <c r="D85" s="20" t="s">
        <v>107</v>
      </c>
      <c r="E85" s="17"/>
      <c r="F85" s="19">
        <f>SUM(F75:F84)</f>
        <v>115</v>
      </c>
      <c r="G85" s="19">
        <f>SUM(G75:G84)</f>
        <v>55.67</v>
      </c>
      <c r="H85" s="19"/>
      <c r="I85" s="19"/>
      <c r="J85" s="19"/>
      <c r="K85" s="19"/>
    </row>
    <row r="86" spans="1:11" s="35" customFormat="1" ht="30" customHeight="1">
      <c r="A86" s="126" t="s">
        <v>118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s="35" customFormat="1" ht="42.75">
      <c r="A87" s="17">
        <v>65</v>
      </c>
      <c r="B87" s="17" t="s">
        <v>292</v>
      </c>
      <c r="C87" s="21" t="s">
        <v>239</v>
      </c>
      <c r="D87" s="21" t="s">
        <v>68</v>
      </c>
      <c r="E87" s="124" t="s">
        <v>155</v>
      </c>
      <c r="F87" s="36">
        <v>14</v>
      </c>
      <c r="G87" s="36"/>
      <c r="H87" s="36" t="s">
        <v>394</v>
      </c>
      <c r="I87" s="36" t="s">
        <v>134</v>
      </c>
      <c r="J87" s="52" t="s">
        <v>404</v>
      </c>
      <c r="K87" s="36" t="s">
        <v>371</v>
      </c>
    </row>
    <row r="88" spans="1:11" s="35" customFormat="1" ht="36" customHeight="1">
      <c r="A88" s="17">
        <v>66</v>
      </c>
      <c r="B88" s="33" t="s">
        <v>277</v>
      </c>
      <c r="C88" s="21" t="s">
        <v>240</v>
      </c>
      <c r="D88" s="21" t="s">
        <v>63</v>
      </c>
      <c r="E88" s="124"/>
      <c r="F88" s="36">
        <v>14</v>
      </c>
      <c r="G88" s="36">
        <v>5.92</v>
      </c>
      <c r="H88" s="36" t="s">
        <v>134</v>
      </c>
      <c r="I88" s="36" t="s">
        <v>400</v>
      </c>
      <c r="J88" s="52"/>
      <c r="K88" s="36"/>
    </row>
    <row r="89" spans="1:11" s="35" customFormat="1" ht="36" customHeight="1">
      <c r="A89" s="17">
        <v>67</v>
      </c>
      <c r="B89" s="33" t="s">
        <v>277</v>
      </c>
      <c r="C89" s="21" t="s">
        <v>241</v>
      </c>
      <c r="D89" s="21" t="s">
        <v>64</v>
      </c>
      <c r="E89" s="124"/>
      <c r="F89" s="36">
        <v>14</v>
      </c>
      <c r="G89" s="36">
        <v>6.01</v>
      </c>
      <c r="H89" s="36" t="s">
        <v>134</v>
      </c>
      <c r="I89" s="36" t="s">
        <v>134</v>
      </c>
      <c r="J89" s="52" t="s">
        <v>405</v>
      </c>
      <c r="K89" s="36" t="s">
        <v>406</v>
      </c>
    </row>
    <row r="90" spans="1:11" s="35" customFormat="1" ht="36" customHeight="1">
      <c r="A90" s="17">
        <v>68</v>
      </c>
      <c r="B90" s="33" t="s">
        <v>277</v>
      </c>
      <c r="C90" s="21" t="s">
        <v>242</v>
      </c>
      <c r="D90" s="21" t="s">
        <v>65</v>
      </c>
      <c r="E90" s="124"/>
      <c r="F90" s="36">
        <v>14</v>
      </c>
      <c r="G90" s="33">
        <v>5.61</v>
      </c>
      <c r="H90" s="36" t="s">
        <v>134</v>
      </c>
      <c r="I90" s="36" t="s">
        <v>372</v>
      </c>
      <c r="J90" s="52"/>
      <c r="K90" s="36"/>
    </row>
    <row r="91" spans="1:11" s="35" customFormat="1" ht="42.75">
      <c r="A91" s="17">
        <v>69</v>
      </c>
      <c r="B91" s="33" t="s">
        <v>277</v>
      </c>
      <c r="C91" s="21" t="s">
        <v>243</v>
      </c>
      <c r="D91" s="21" t="s">
        <v>70</v>
      </c>
      <c r="E91" s="124"/>
      <c r="F91" s="36">
        <v>14</v>
      </c>
      <c r="G91" s="36">
        <v>6.3</v>
      </c>
      <c r="H91" s="36"/>
      <c r="I91" s="36"/>
      <c r="J91" s="52" t="s">
        <v>407</v>
      </c>
      <c r="K91" s="36" t="s">
        <v>406</v>
      </c>
    </row>
    <row r="92" spans="1:11" s="35" customFormat="1" ht="42" customHeight="1">
      <c r="A92" s="17">
        <v>70</v>
      </c>
      <c r="B92" s="33" t="s">
        <v>277</v>
      </c>
      <c r="C92" s="21" t="s">
        <v>244</v>
      </c>
      <c r="D92" s="21" t="s">
        <v>71</v>
      </c>
      <c r="E92" s="124"/>
      <c r="F92" s="36">
        <v>14</v>
      </c>
      <c r="G92" s="36"/>
      <c r="H92" s="36" t="s">
        <v>134</v>
      </c>
      <c r="I92" s="36"/>
      <c r="J92" s="52" t="s">
        <v>407</v>
      </c>
      <c r="K92" s="36" t="s">
        <v>406</v>
      </c>
    </row>
    <row r="93" spans="1:11" s="35" customFormat="1" ht="36" customHeight="1">
      <c r="A93" s="17">
        <v>71</v>
      </c>
      <c r="B93" s="33" t="s">
        <v>277</v>
      </c>
      <c r="C93" s="21" t="s">
        <v>246</v>
      </c>
      <c r="D93" s="21" t="s">
        <v>62</v>
      </c>
      <c r="E93" s="124" t="s">
        <v>308</v>
      </c>
      <c r="F93" s="36">
        <v>14</v>
      </c>
      <c r="G93" s="129">
        <v>26.2</v>
      </c>
      <c r="H93" s="36" t="s">
        <v>247</v>
      </c>
      <c r="I93" s="36" t="s">
        <v>349</v>
      </c>
      <c r="J93" s="21"/>
      <c r="K93" s="36"/>
    </row>
    <row r="94" spans="1:11" s="35" customFormat="1" ht="37.5" customHeight="1">
      <c r="A94" s="17">
        <v>72</v>
      </c>
      <c r="B94" s="33" t="s">
        <v>277</v>
      </c>
      <c r="C94" s="21" t="s">
        <v>245</v>
      </c>
      <c r="D94" s="21" t="s">
        <v>69</v>
      </c>
      <c r="E94" s="124"/>
      <c r="F94" s="36">
        <v>14</v>
      </c>
      <c r="G94" s="130"/>
      <c r="H94" s="36" t="s">
        <v>247</v>
      </c>
      <c r="I94" s="36" t="s">
        <v>333</v>
      </c>
      <c r="J94" s="21"/>
      <c r="K94" s="36"/>
    </row>
    <row r="95" spans="1:11" s="35" customFormat="1" ht="40.5" customHeight="1">
      <c r="A95" s="17">
        <v>73</v>
      </c>
      <c r="B95" s="33" t="s">
        <v>277</v>
      </c>
      <c r="C95" s="21" t="s">
        <v>248</v>
      </c>
      <c r="D95" s="21" t="s">
        <v>66</v>
      </c>
      <c r="E95" s="124"/>
      <c r="F95" s="36">
        <v>14</v>
      </c>
      <c r="G95" s="36">
        <v>12.22</v>
      </c>
      <c r="H95" s="36" t="s">
        <v>311</v>
      </c>
      <c r="I95" s="36" t="s">
        <v>334</v>
      </c>
      <c r="J95" s="21"/>
      <c r="K95" s="36"/>
    </row>
    <row r="96" spans="1:11" s="35" customFormat="1" ht="36" customHeight="1">
      <c r="A96" s="17">
        <v>74</v>
      </c>
      <c r="B96" s="33" t="s">
        <v>277</v>
      </c>
      <c r="C96" s="21" t="s">
        <v>249</v>
      </c>
      <c r="D96" s="21" t="s">
        <v>67</v>
      </c>
      <c r="E96" s="124"/>
      <c r="F96" s="36">
        <v>14</v>
      </c>
      <c r="G96" s="36">
        <v>4.39</v>
      </c>
      <c r="H96" s="36" t="s">
        <v>365</v>
      </c>
      <c r="I96" s="36" t="s">
        <v>364</v>
      </c>
      <c r="J96" s="52"/>
      <c r="K96" s="36"/>
    </row>
    <row r="97" spans="1:11" s="35" customFormat="1" ht="21.75" customHeight="1">
      <c r="A97" s="17"/>
      <c r="B97" s="33"/>
      <c r="C97" s="21"/>
      <c r="D97" s="20" t="s">
        <v>107</v>
      </c>
      <c r="E97" s="17"/>
      <c r="F97" s="19">
        <f>SUM(F87:F96)</f>
        <v>140</v>
      </c>
      <c r="G97" s="19">
        <f>SUM(G87:G96)</f>
        <v>66.64999999999999</v>
      </c>
      <c r="H97" s="19"/>
      <c r="I97" s="19"/>
      <c r="J97" s="19"/>
      <c r="K97" s="19"/>
    </row>
    <row r="98" spans="1:11" s="35" customFormat="1" ht="21" customHeight="1">
      <c r="A98" s="126" t="s">
        <v>119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s="35" customFormat="1" ht="31.5" customHeight="1">
      <c r="A99" s="17">
        <v>75</v>
      </c>
      <c r="B99" s="17" t="s">
        <v>293</v>
      </c>
      <c r="C99" s="21" t="s">
        <v>324</v>
      </c>
      <c r="D99" s="21" t="s">
        <v>323</v>
      </c>
      <c r="E99" s="124" t="s">
        <v>366</v>
      </c>
      <c r="F99" s="36">
        <v>14</v>
      </c>
      <c r="G99" s="47"/>
      <c r="H99" s="21"/>
      <c r="I99" s="36"/>
      <c r="J99" s="52" t="s">
        <v>362</v>
      </c>
      <c r="K99" s="36"/>
    </row>
    <row r="100" spans="1:11" s="35" customFormat="1" ht="36.75" customHeight="1">
      <c r="A100" s="17">
        <v>76</v>
      </c>
      <c r="B100" s="33" t="s">
        <v>277</v>
      </c>
      <c r="C100" s="21" t="s">
        <v>58</v>
      </c>
      <c r="D100" s="21" t="s">
        <v>58</v>
      </c>
      <c r="E100" s="124"/>
      <c r="F100" s="36">
        <v>14</v>
      </c>
      <c r="G100" s="47" t="s">
        <v>134</v>
      </c>
      <c r="H100" s="21" t="s">
        <v>300</v>
      </c>
      <c r="I100" s="36"/>
      <c r="J100" s="52" t="s">
        <v>251</v>
      </c>
      <c r="K100" s="36"/>
    </row>
    <row r="101" spans="1:11" s="35" customFormat="1" ht="27" customHeight="1">
      <c r="A101" s="17">
        <v>77</v>
      </c>
      <c r="B101" s="33" t="s">
        <v>277</v>
      </c>
      <c r="C101" s="21" t="s">
        <v>59</v>
      </c>
      <c r="D101" s="21" t="s">
        <v>59</v>
      </c>
      <c r="E101" s="124"/>
      <c r="F101" s="36">
        <v>9</v>
      </c>
      <c r="G101" s="36">
        <v>8.49</v>
      </c>
      <c r="H101" s="21" t="s">
        <v>301</v>
      </c>
      <c r="I101" s="36" t="s">
        <v>302</v>
      </c>
      <c r="J101" s="52"/>
      <c r="K101" s="36"/>
    </row>
    <row r="102" spans="1:11" s="35" customFormat="1" ht="28.5" customHeight="1">
      <c r="A102" s="17">
        <v>78</v>
      </c>
      <c r="B102" s="33" t="s">
        <v>277</v>
      </c>
      <c r="C102" s="21" t="s">
        <v>136</v>
      </c>
      <c r="D102" s="21" t="s">
        <v>136</v>
      </c>
      <c r="E102" s="124"/>
      <c r="F102" s="36">
        <v>9</v>
      </c>
      <c r="G102" s="36">
        <v>8.45</v>
      </c>
      <c r="H102" s="21" t="s">
        <v>299</v>
      </c>
      <c r="I102" s="36" t="s">
        <v>303</v>
      </c>
      <c r="J102" s="52"/>
      <c r="K102" s="36"/>
    </row>
    <row r="103" spans="1:11" s="35" customFormat="1" ht="26.25" customHeight="1">
      <c r="A103" s="17">
        <v>79</v>
      </c>
      <c r="B103" s="33" t="s">
        <v>277</v>
      </c>
      <c r="C103" s="21" t="s">
        <v>60</v>
      </c>
      <c r="D103" s="21" t="s">
        <v>60</v>
      </c>
      <c r="E103" s="124"/>
      <c r="F103" s="36">
        <v>9</v>
      </c>
      <c r="G103" s="36">
        <v>2.04</v>
      </c>
      <c r="H103" s="21" t="s">
        <v>300</v>
      </c>
      <c r="I103" s="36"/>
      <c r="J103" s="52" t="s">
        <v>369</v>
      </c>
      <c r="K103" s="36" t="s">
        <v>371</v>
      </c>
    </row>
    <row r="104" spans="1:11" s="35" customFormat="1" ht="39" customHeight="1">
      <c r="A104" s="17">
        <v>80</v>
      </c>
      <c r="B104" s="33" t="s">
        <v>277</v>
      </c>
      <c r="C104" s="21" t="s">
        <v>326</v>
      </c>
      <c r="D104" s="21" t="s">
        <v>325</v>
      </c>
      <c r="E104" s="124"/>
      <c r="F104" s="36">
        <v>14</v>
      </c>
      <c r="G104" s="36">
        <v>5.5</v>
      </c>
      <c r="H104" s="21" t="s">
        <v>299</v>
      </c>
      <c r="I104" s="36"/>
      <c r="J104" s="52" t="s">
        <v>405</v>
      </c>
      <c r="K104" s="36" t="s">
        <v>406</v>
      </c>
    </row>
    <row r="105" spans="1:11" s="35" customFormat="1" ht="27.75" customHeight="1">
      <c r="A105" s="17">
        <v>81</v>
      </c>
      <c r="B105" s="33" t="s">
        <v>277</v>
      </c>
      <c r="C105" s="21" t="s">
        <v>328</v>
      </c>
      <c r="D105" s="21" t="s">
        <v>327</v>
      </c>
      <c r="E105" s="124"/>
      <c r="F105" s="36">
        <v>14</v>
      </c>
      <c r="G105" s="36">
        <v>12.94</v>
      </c>
      <c r="H105" s="21" t="s">
        <v>368</v>
      </c>
      <c r="I105" s="36" t="s">
        <v>367</v>
      </c>
      <c r="J105" s="21"/>
      <c r="K105" s="36"/>
    </row>
    <row r="106" spans="1:11" s="35" customFormat="1" ht="28.5" customHeight="1">
      <c r="A106" s="17">
        <v>82</v>
      </c>
      <c r="B106" s="33" t="s">
        <v>277</v>
      </c>
      <c r="C106" s="21" t="s">
        <v>61</v>
      </c>
      <c r="D106" s="21" t="s">
        <v>61</v>
      </c>
      <c r="E106" s="124"/>
      <c r="F106" s="36">
        <v>9</v>
      </c>
      <c r="G106" s="36">
        <v>8.38</v>
      </c>
      <c r="H106" s="21" t="s">
        <v>304</v>
      </c>
      <c r="I106" s="36" t="s">
        <v>306</v>
      </c>
      <c r="J106" s="21"/>
      <c r="K106" s="36"/>
    </row>
    <row r="107" spans="1:11" s="35" customFormat="1" ht="46.5" customHeight="1">
      <c r="A107" s="17">
        <v>83</v>
      </c>
      <c r="B107" s="33" t="s">
        <v>277</v>
      </c>
      <c r="C107" s="21" t="s">
        <v>250</v>
      </c>
      <c r="D107" s="21" t="s">
        <v>329</v>
      </c>
      <c r="E107" s="124"/>
      <c r="F107" s="36">
        <v>14</v>
      </c>
      <c r="G107" s="36">
        <v>12.75</v>
      </c>
      <c r="H107" s="21" t="s">
        <v>305</v>
      </c>
      <c r="I107" s="36" t="s">
        <v>353</v>
      </c>
      <c r="J107" s="21"/>
      <c r="K107" s="36"/>
    </row>
    <row r="108" spans="1:11" s="35" customFormat="1" ht="17.25" customHeight="1">
      <c r="A108" s="17"/>
      <c r="B108" s="33"/>
      <c r="C108" s="21"/>
      <c r="D108" s="20" t="s">
        <v>107</v>
      </c>
      <c r="E108" s="17"/>
      <c r="F108" s="19">
        <f>SUM(F99:F107)</f>
        <v>106</v>
      </c>
      <c r="G108" s="19">
        <f>SUM(G99:G107)</f>
        <v>58.55</v>
      </c>
      <c r="H108" s="19"/>
      <c r="I108" s="19"/>
      <c r="J108" s="19"/>
      <c r="K108" s="19"/>
    </row>
    <row r="109" spans="1:11" s="35" customFormat="1" ht="24" customHeight="1">
      <c r="A109" s="126" t="s">
        <v>120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1:11" s="35" customFormat="1" ht="24.75" customHeight="1">
      <c r="A110" s="17">
        <v>84</v>
      </c>
      <c r="B110" s="17" t="s">
        <v>294</v>
      </c>
      <c r="C110" s="21" t="s">
        <v>252</v>
      </c>
      <c r="D110" s="21" t="s">
        <v>73</v>
      </c>
      <c r="E110" s="124" t="s">
        <v>155</v>
      </c>
      <c r="F110" s="36">
        <v>9.52</v>
      </c>
      <c r="G110" s="36">
        <v>9.01</v>
      </c>
      <c r="H110" s="21" t="s">
        <v>253</v>
      </c>
      <c r="I110" s="36" t="s">
        <v>254</v>
      </c>
      <c r="J110" s="21"/>
      <c r="K110" s="36"/>
    </row>
    <row r="111" spans="1:11" s="35" customFormat="1" ht="21.75" customHeight="1">
      <c r="A111" s="17">
        <v>85</v>
      </c>
      <c r="B111" s="33" t="s">
        <v>277</v>
      </c>
      <c r="C111" s="21" t="s">
        <v>255</v>
      </c>
      <c r="D111" s="21" t="s">
        <v>90</v>
      </c>
      <c r="E111" s="124"/>
      <c r="F111" s="36">
        <v>9</v>
      </c>
      <c r="G111" s="36">
        <v>8.35</v>
      </c>
      <c r="H111" s="21" t="s">
        <v>256</v>
      </c>
      <c r="I111" s="36" t="s">
        <v>257</v>
      </c>
      <c r="J111" s="21"/>
      <c r="K111" s="36"/>
    </row>
    <row r="112" spans="1:11" s="35" customFormat="1" ht="57">
      <c r="A112" s="17">
        <v>86</v>
      </c>
      <c r="B112" s="33" t="s">
        <v>277</v>
      </c>
      <c r="C112" s="21" t="s">
        <v>258</v>
      </c>
      <c r="D112" s="21" t="s">
        <v>395</v>
      </c>
      <c r="E112" s="124"/>
      <c r="F112" s="36">
        <v>14</v>
      </c>
      <c r="G112" s="36">
        <v>0</v>
      </c>
      <c r="H112" s="21" t="s">
        <v>397</v>
      </c>
      <c r="I112" s="36"/>
      <c r="J112" s="52" t="s">
        <v>396</v>
      </c>
      <c r="K112" s="36" t="s">
        <v>371</v>
      </c>
    </row>
    <row r="113" spans="1:11" s="35" customFormat="1" ht="30" customHeight="1">
      <c r="A113" s="17">
        <v>87</v>
      </c>
      <c r="B113" s="33" t="s">
        <v>277</v>
      </c>
      <c r="C113" s="21" t="s">
        <v>259</v>
      </c>
      <c r="D113" s="21" t="s">
        <v>74</v>
      </c>
      <c r="E113" s="124"/>
      <c r="F113" s="36">
        <v>9.35</v>
      </c>
      <c r="G113" s="36">
        <v>8.67</v>
      </c>
      <c r="H113" s="21" t="s">
        <v>260</v>
      </c>
      <c r="I113" s="36" t="s">
        <v>261</v>
      </c>
      <c r="J113" s="21"/>
      <c r="K113" s="36"/>
    </row>
    <row r="114" spans="1:11" s="35" customFormat="1" ht="28.5" customHeight="1">
      <c r="A114" s="17">
        <v>88</v>
      </c>
      <c r="B114" s="33" t="s">
        <v>277</v>
      </c>
      <c r="C114" s="21" t="s">
        <v>262</v>
      </c>
      <c r="D114" s="21" t="s">
        <v>75</v>
      </c>
      <c r="E114" s="124"/>
      <c r="F114" s="36">
        <v>9.65</v>
      </c>
      <c r="G114" s="36">
        <v>9.13</v>
      </c>
      <c r="H114" s="21" t="s">
        <v>263</v>
      </c>
      <c r="I114" s="36" t="s">
        <v>330</v>
      </c>
      <c r="J114" s="21"/>
      <c r="K114" s="36"/>
    </row>
    <row r="115" spans="1:11" s="35" customFormat="1" ht="23.25" customHeight="1">
      <c r="A115" s="17">
        <v>89</v>
      </c>
      <c r="B115" s="33" t="s">
        <v>277</v>
      </c>
      <c r="C115" s="21" t="s">
        <v>265</v>
      </c>
      <c r="D115" s="21" t="s">
        <v>76</v>
      </c>
      <c r="E115" s="124"/>
      <c r="F115" s="36">
        <v>10.15</v>
      </c>
      <c r="G115" s="36">
        <v>8.34</v>
      </c>
      <c r="H115" s="21" t="s">
        <v>266</v>
      </c>
      <c r="I115" s="36" t="s">
        <v>267</v>
      </c>
      <c r="J115" s="21"/>
      <c r="K115" s="36"/>
    </row>
    <row r="116" spans="1:11" s="35" customFormat="1" ht="33.75" customHeight="1">
      <c r="A116" s="17">
        <v>90</v>
      </c>
      <c r="B116" s="33" t="s">
        <v>277</v>
      </c>
      <c r="C116" s="21" t="s">
        <v>268</v>
      </c>
      <c r="D116" s="21" t="s">
        <v>77</v>
      </c>
      <c r="E116" s="124" t="s">
        <v>155</v>
      </c>
      <c r="F116" s="36">
        <v>14</v>
      </c>
      <c r="G116" s="36">
        <v>0</v>
      </c>
      <c r="H116" s="21" t="s">
        <v>399</v>
      </c>
      <c r="I116" s="36"/>
      <c r="J116" s="52" t="s">
        <v>398</v>
      </c>
      <c r="K116" s="36" t="s">
        <v>408</v>
      </c>
    </row>
    <row r="117" spans="1:11" s="35" customFormat="1" ht="33" customHeight="1">
      <c r="A117" s="17">
        <v>91</v>
      </c>
      <c r="B117" s="33" t="s">
        <v>277</v>
      </c>
      <c r="C117" s="21" t="s">
        <v>269</v>
      </c>
      <c r="D117" s="21" t="s">
        <v>78</v>
      </c>
      <c r="E117" s="124"/>
      <c r="F117" s="36">
        <v>9.45</v>
      </c>
      <c r="G117" s="36">
        <v>5.1</v>
      </c>
      <c r="H117" s="21" t="s">
        <v>270</v>
      </c>
      <c r="I117" s="36" t="s">
        <v>319</v>
      </c>
      <c r="J117" s="52"/>
      <c r="K117" s="36"/>
    </row>
    <row r="118" spans="1:11" s="35" customFormat="1" ht="33" customHeight="1">
      <c r="A118" s="17">
        <v>92</v>
      </c>
      <c r="B118" s="33" t="s">
        <v>277</v>
      </c>
      <c r="C118" s="21" t="s">
        <v>271</v>
      </c>
      <c r="D118" s="21" t="s">
        <v>79</v>
      </c>
      <c r="E118" s="124"/>
      <c r="F118" s="36">
        <v>10</v>
      </c>
      <c r="G118" s="36">
        <v>8.27</v>
      </c>
      <c r="H118" s="21" t="s">
        <v>272</v>
      </c>
      <c r="I118" s="36" t="s">
        <v>267</v>
      </c>
      <c r="J118" s="52"/>
      <c r="K118" s="36"/>
    </row>
    <row r="119" spans="1:11" s="35" customFormat="1" ht="33" customHeight="1">
      <c r="A119" s="17">
        <v>93</v>
      </c>
      <c r="B119" s="33" t="s">
        <v>277</v>
      </c>
      <c r="C119" s="21" t="s">
        <v>273</v>
      </c>
      <c r="D119" s="21" t="s">
        <v>93</v>
      </c>
      <c r="E119" s="124"/>
      <c r="F119" s="36">
        <v>9</v>
      </c>
      <c r="G119" s="36">
        <v>8.32</v>
      </c>
      <c r="H119" s="21" t="s">
        <v>274</v>
      </c>
      <c r="I119" s="36" t="s">
        <v>173</v>
      </c>
      <c r="J119" s="52"/>
      <c r="K119" s="36"/>
    </row>
    <row r="120" spans="1:11" s="35" customFormat="1" ht="33" customHeight="1">
      <c r="A120" s="17">
        <v>94</v>
      </c>
      <c r="B120" s="33" t="s">
        <v>277</v>
      </c>
      <c r="C120" s="21" t="s">
        <v>273</v>
      </c>
      <c r="D120" s="21" t="s">
        <v>80</v>
      </c>
      <c r="E120" s="124"/>
      <c r="F120" s="36">
        <v>14</v>
      </c>
      <c r="G120" s="36">
        <v>0</v>
      </c>
      <c r="H120" s="21" t="s">
        <v>399</v>
      </c>
      <c r="I120" s="36"/>
      <c r="J120" s="52" t="s">
        <v>402</v>
      </c>
      <c r="K120" s="36" t="s">
        <v>408</v>
      </c>
    </row>
    <row r="121" spans="1:11" s="35" customFormat="1" ht="33" customHeight="1">
      <c r="A121" s="17">
        <v>95</v>
      </c>
      <c r="B121" s="33" t="s">
        <v>277</v>
      </c>
      <c r="C121" s="21" t="s">
        <v>275</v>
      </c>
      <c r="D121" s="21" t="s">
        <v>92</v>
      </c>
      <c r="E121" s="17" t="s">
        <v>308</v>
      </c>
      <c r="F121" s="36">
        <v>14</v>
      </c>
      <c r="G121" s="36">
        <v>10.19</v>
      </c>
      <c r="H121" s="21" t="s">
        <v>276</v>
      </c>
      <c r="I121" s="36" t="s">
        <v>319</v>
      </c>
      <c r="J121" s="21"/>
      <c r="K121" s="36"/>
    </row>
    <row r="122" spans="1:11" s="35" customFormat="1" ht="15">
      <c r="A122" s="17"/>
      <c r="B122" s="33"/>
      <c r="C122" s="21"/>
      <c r="D122" s="20" t="s">
        <v>107</v>
      </c>
      <c r="E122" s="17"/>
      <c r="F122" s="19">
        <f>SUM(F110:F121)</f>
        <v>132.12</v>
      </c>
      <c r="G122" s="19">
        <f>SUM(G110:G121)</f>
        <v>75.38</v>
      </c>
      <c r="H122" s="19"/>
      <c r="I122" s="19"/>
      <c r="J122" s="19"/>
      <c r="K122" s="19"/>
    </row>
    <row r="123" spans="1:11" ht="32.25" customHeight="1">
      <c r="A123" s="17"/>
      <c r="B123" s="17"/>
      <c r="C123" s="17"/>
      <c r="D123" s="20" t="s">
        <v>108</v>
      </c>
      <c r="E123" s="17"/>
      <c r="F123" s="19">
        <f>F9+F19+F22+F33+F44+F57+F73+F65+F85+F108+F97+F122</f>
        <v>1109.0900000000001</v>
      </c>
      <c r="G123" s="19">
        <f>G9+G19+G22+G33+G44+G57+G73+G65+G85+G108+G97+G122</f>
        <v>665.15</v>
      </c>
      <c r="H123" s="19"/>
      <c r="I123" s="36"/>
      <c r="J123" s="19"/>
      <c r="K123" s="19"/>
    </row>
    <row r="124" spans="1:11" ht="15.75">
      <c r="A124" s="48"/>
      <c r="B124" s="48"/>
      <c r="C124" s="126" t="s">
        <v>317</v>
      </c>
      <c r="D124" s="126"/>
      <c r="E124" s="49"/>
      <c r="F124" s="14"/>
      <c r="G124" s="19">
        <f>G123*7/100</f>
        <v>46.560500000000005</v>
      </c>
      <c r="H124" s="50"/>
      <c r="I124" s="50"/>
      <c r="J124" s="50"/>
      <c r="K124" s="50"/>
    </row>
    <row r="125" spans="1:11" ht="15.75">
      <c r="A125" s="51"/>
      <c r="B125" s="51"/>
      <c r="C125" s="126" t="s">
        <v>318</v>
      </c>
      <c r="D125" s="126"/>
      <c r="E125" s="49"/>
      <c r="F125" s="14"/>
      <c r="G125" s="19">
        <f>G123+G124</f>
        <v>711.7105</v>
      </c>
      <c r="H125" s="50"/>
      <c r="I125" s="50"/>
      <c r="J125" s="50"/>
      <c r="K125" s="50"/>
    </row>
  </sheetData>
  <sheetProtection/>
  <mergeCells count="41">
    <mergeCell ref="C125:D125"/>
    <mergeCell ref="A66:K66"/>
    <mergeCell ref="A74:K74"/>
    <mergeCell ref="A86:K86"/>
    <mergeCell ref="A98:K98"/>
    <mergeCell ref="C124:D124"/>
    <mergeCell ref="E116:E120"/>
    <mergeCell ref="E83:E84"/>
    <mergeCell ref="E110:E115"/>
    <mergeCell ref="G93:G94"/>
    <mergeCell ref="E99:E107"/>
    <mergeCell ref="E59:E63"/>
    <mergeCell ref="E87:E92"/>
    <mergeCell ref="E93:E96"/>
    <mergeCell ref="E75:E82"/>
    <mergeCell ref="E40:E43"/>
    <mergeCell ref="A109:K109"/>
    <mergeCell ref="E67:E72"/>
    <mergeCell ref="E24:E31"/>
    <mergeCell ref="A34:K34"/>
    <mergeCell ref="E46:E56"/>
    <mergeCell ref="E2:E3"/>
    <mergeCell ref="A58:K58"/>
    <mergeCell ref="A4:K4"/>
    <mergeCell ref="F2:G2"/>
    <mergeCell ref="C2:C3"/>
    <mergeCell ref="I2:K2"/>
    <mergeCell ref="A2:A3"/>
    <mergeCell ref="A45:K45"/>
    <mergeCell ref="A10:K10"/>
    <mergeCell ref="A23:K23"/>
    <mergeCell ref="D2:D3"/>
    <mergeCell ref="E35:E39"/>
    <mergeCell ref="A1:K1"/>
    <mergeCell ref="A20:K20"/>
    <mergeCell ref="G17:G18"/>
    <mergeCell ref="E5:E8"/>
    <mergeCell ref="E11:E16"/>
    <mergeCell ref="H2:H3"/>
    <mergeCell ref="B2:B3"/>
    <mergeCell ref="E17:E18"/>
  </mergeCells>
  <hyperlinks>
    <hyperlink ref="A125" r:id="rId1" display="\\107cw\f\261 SUB CENTERS\20-02-2010\progress report 6 schemes on 20-02-2010(Vi).xls"/>
  </hyperlinks>
  <printOptions horizontalCentered="1"/>
  <pageMargins left="0.95" right="0.45" top="0.5" bottom="0.5" header="0.3" footer="0.3"/>
  <pageSetup horizontalDpi="600" verticalDpi="600" orientation="landscape" paperSize="5" scale="84" r:id="rId3"/>
  <headerFooter>
    <oddHeader>&amp;R&amp;P</oddHeader>
    <oddFooter>&amp;L&amp;6&amp;Z&amp;F&amp;R&amp;8 151 SCs</oddFooter>
  </headerFooter>
  <rowBreaks count="8" manualBreakCount="8">
    <brk id="19" max="255" man="1"/>
    <brk id="33" max="255" man="1"/>
    <brk id="44" max="255" man="1"/>
    <brk id="57" max="255" man="1"/>
    <brk id="65" max="255" man="1"/>
    <brk id="85" max="255" man="1"/>
    <brk id="97" max="255" man="1"/>
    <brk id="115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Normal="85" zoomScaleSheetLayoutView="70" zoomScalePageLayoutView="0" workbookViewId="0" topLeftCell="A1">
      <selection activeCell="A9" sqref="A9:I9"/>
    </sheetView>
  </sheetViews>
  <sheetFormatPr defaultColWidth="9.140625" defaultRowHeight="12.75"/>
  <cols>
    <col min="1" max="1" width="6.28125" style="23" customWidth="1"/>
    <col min="2" max="2" width="10.140625" style="23" customWidth="1"/>
    <col min="3" max="3" width="19.28125" style="23" customWidth="1"/>
    <col min="4" max="4" width="22.28125" style="18" customWidth="1"/>
    <col min="5" max="5" width="12.421875" style="23" customWidth="1"/>
    <col min="6" max="6" width="15.57421875" style="23" customWidth="1"/>
    <col min="7" max="7" width="14.28125" style="23" customWidth="1"/>
    <col min="8" max="8" width="22.7109375" style="23" customWidth="1"/>
    <col min="9" max="9" width="15.8515625" style="23" customWidth="1"/>
    <col min="10" max="16384" width="9.140625" style="18" customWidth="1"/>
  </cols>
  <sheetData>
    <row r="1" spans="1:9" ht="51.75" customHeight="1">
      <c r="A1" s="125" t="s">
        <v>106</v>
      </c>
      <c r="B1" s="125"/>
      <c r="C1" s="125"/>
      <c r="D1" s="125"/>
      <c r="E1" s="125"/>
      <c r="F1" s="125"/>
      <c r="G1" s="125"/>
      <c r="H1" s="125"/>
      <c r="I1" s="125"/>
    </row>
    <row r="2" spans="1:9" ht="51.75" customHeight="1">
      <c r="A2" s="123" t="s">
        <v>143</v>
      </c>
      <c r="B2" s="123" t="s">
        <v>144</v>
      </c>
      <c r="C2" s="123" t="s">
        <v>145</v>
      </c>
      <c r="D2" s="123" t="s">
        <v>146</v>
      </c>
      <c r="E2" s="123" t="s">
        <v>147</v>
      </c>
      <c r="F2" s="123" t="s">
        <v>148</v>
      </c>
      <c r="G2" s="123"/>
      <c r="H2" s="123" t="s">
        <v>149</v>
      </c>
      <c r="I2" s="31" t="s">
        <v>150</v>
      </c>
    </row>
    <row r="3" spans="1:9" ht="59.25" customHeight="1">
      <c r="A3" s="123"/>
      <c r="B3" s="123"/>
      <c r="C3" s="123"/>
      <c r="D3" s="123"/>
      <c r="E3" s="123"/>
      <c r="F3" s="31" t="s">
        <v>350</v>
      </c>
      <c r="G3" s="31" t="s">
        <v>151</v>
      </c>
      <c r="H3" s="123"/>
      <c r="I3" s="31" t="s">
        <v>152</v>
      </c>
    </row>
    <row r="4" spans="1:9" ht="15">
      <c r="A4" s="126" t="s">
        <v>110</v>
      </c>
      <c r="B4" s="126"/>
      <c r="C4" s="126"/>
      <c r="D4" s="126"/>
      <c r="E4" s="126"/>
      <c r="F4" s="126"/>
      <c r="G4" s="126"/>
      <c r="H4" s="126"/>
      <c r="I4" s="126"/>
    </row>
    <row r="5" spans="1:9" ht="37.5" customHeight="1">
      <c r="A5" s="17">
        <v>1</v>
      </c>
      <c r="B5" s="17" t="s">
        <v>315</v>
      </c>
      <c r="C5" s="21" t="s">
        <v>162</v>
      </c>
      <c r="D5" s="21" t="s">
        <v>13</v>
      </c>
      <c r="E5" s="17"/>
      <c r="F5" s="36">
        <v>14</v>
      </c>
      <c r="G5" s="55">
        <v>12.26</v>
      </c>
      <c r="H5" s="37" t="s">
        <v>339</v>
      </c>
      <c r="I5" s="17" t="s">
        <v>400</v>
      </c>
    </row>
    <row r="6" spans="1:9" ht="22.5" customHeight="1">
      <c r="A6" s="126" t="s">
        <v>113</v>
      </c>
      <c r="B6" s="126"/>
      <c r="C6" s="126"/>
      <c r="D6" s="126"/>
      <c r="E6" s="126"/>
      <c r="F6" s="126"/>
      <c r="G6" s="126"/>
      <c r="H6" s="126"/>
      <c r="I6" s="126"/>
    </row>
    <row r="7" spans="1:9" ht="42" customHeight="1">
      <c r="A7" s="17">
        <v>25</v>
      </c>
      <c r="B7" s="17" t="s">
        <v>316</v>
      </c>
      <c r="C7" s="21" t="s">
        <v>179</v>
      </c>
      <c r="D7" s="21" t="s">
        <v>28</v>
      </c>
      <c r="E7" s="124"/>
      <c r="F7" s="36">
        <v>11.67</v>
      </c>
      <c r="G7" s="17">
        <v>10.77</v>
      </c>
      <c r="H7" s="36" t="s">
        <v>345</v>
      </c>
      <c r="I7" s="36" t="s">
        <v>344</v>
      </c>
    </row>
    <row r="8" spans="1:9" ht="36" customHeight="1">
      <c r="A8" s="17">
        <v>27</v>
      </c>
      <c r="B8" s="17" t="s">
        <v>316</v>
      </c>
      <c r="C8" s="21" t="s">
        <v>181</v>
      </c>
      <c r="D8" s="21" t="s">
        <v>321</v>
      </c>
      <c r="E8" s="124"/>
      <c r="F8" s="36">
        <v>14</v>
      </c>
      <c r="G8" s="17">
        <v>12.72</v>
      </c>
      <c r="H8" s="36"/>
      <c r="I8" s="36" t="s">
        <v>364</v>
      </c>
    </row>
    <row r="9" spans="1:9" s="35" customFormat="1" ht="29.25" customHeight="1">
      <c r="A9" s="126" t="s">
        <v>115</v>
      </c>
      <c r="B9" s="126"/>
      <c r="C9" s="126"/>
      <c r="D9" s="126"/>
      <c r="E9" s="126"/>
      <c r="F9" s="126"/>
      <c r="G9" s="126"/>
      <c r="H9" s="126"/>
      <c r="I9" s="126"/>
    </row>
    <row r="10" spans="1:9" s="35" customFormat="1" ht="30" customHeight="1">
      <c r="A10" s="17">
        <v>48</v>
      </c>
      <c r="B10" s="17" t="s">
        <v>289</v>
      </c>
      <c r="C10" s="21" t="s">
        <v>182</v>
      </c>
      <c r="D10" s="21" t="s">
        <v>132</v>
      </c>
      <c r="E10" s="17" t="s">
        <v>308</v>
      </c>
      <c r="F10" s="36">
        <v>14</v>
      </c>
      <c r="G10" s="36">
        <v>6.53</v>
      </c>
      <c r="H10" s="36" t="s">
        <v>338</v>
      </c>
      <c r="I10" s="36" t="s">
        <v>358</v>
      </c>
    </row>
    <row r="11" spans="1:9" s="35" customFormat="1" ht="29.25" customHeight="1">
      <c r="A11" s="17"/>
      <c r="B11" s="33"/>
      <c r="C11" s="21"/>
      <c r="D11" s="20" t="s">
        <v>107</v>
      </c>
      <c r="E11" s="17"/>
      <c r="F11" s="19">
        <f>SUM(F10:F10)</f>
        <v>14</v>
      </c>
      <c r="G11" s="19">
        <f>SUM(G10:G10)</f>
        <v>6.53</v>
      </c>
      <c r="H11" s="19"/>
      <c r="I11" s="19"/>
    </row>
    <row r="12" spans="1:9" s="35" customFormat="1" ht="27" customHeight="1">
      <c r="A12" s="126" t="s">
        <v>116</v>
      </c>
      <c r="B12" s="126"/>
      <c r="C12" s="126"/>
      <c r="D12" s="126"/>
      <c r="E12" s="126"/>
      <c r="F12" s="126"/>
      <c r="G12" s="126"/>
      <c r="H12" s="126"/>
      <c r="I12" s="126"/>
    </row>
    <row r="13" spans="1:9" s="35" customFormat="1" ht="21.75" customHeight="1">
      <c r="A13" s="17">
        <v>50</v>
      </c>
      <c r="B13" s="17" t="s">
        <v>290</v>
      </c>
      <c r="C13" s="21" t="s">
        <v>212</v>
      </c>
      <c r="D13" s="21" t="s">
        <v>42</v>
      </c>
      <c r="E13" s="17"/>
      <c r="F13" s="36">
        <v>14</v>
      </c>
      <c r="G13" s="47">
        <v>6.71</v>
      </c>
      <c r="H13" s="21" t="s">
        <v>217</v>
      </c>
      <c r="I13" s="36" t="s">
        <v>348</v>
      </c>
    </row>
    <row r="14" spans="1:9" s="35" customFormat="1" ht="18" customHeight="1">
      <c r="A14" s="126" t="s">
        <v>117</v>
      </c>
      <c r="B14" s="126"/>
      <c r="C14" s="126"/>
      <c r="D14" s="126"/>
      <c r="E14" s="126"/>
      <c r="F14" s="126"/>
      <c r="G14" s="126"/>
      <c r="H14" s="126"/>
      <c r="I14" s="126"/>
    </row>
    <row r="15" spans="1:9" s="35" customFormat="1" ht="35.25" customHeight="1">
      <c r="A15" s="17">
        <v>59</v>
      </c>
      <c r="B15" s="17" t="s">
        <v>291</v>
      </c>
      <c r="C15" s="21" t="s">
        <v>225</v>
      </c>
      <c r="D15" s="21" t="s">
        <v>356</v>
      </c>
      <c r="E15" s="17"/>
      <c r="F15" s="36">
        <v>14</v>
      </c>
      <c r="G15" s="36">
        <v>10.78</v>
      </c>
      <c r="H15" s="21" t="s">
        <v>233</v>
      </c>
      <c r="I15" s="36" t="s">
        <v>351</v>
      </c>
    </row>
    <row r="16" spans="1:9" s="35" customFormat="1" ht="30" customHeight="1">
      <c r="A16" s="126" t="s">
        <v>118</v>
      </c>
      <c r="B16" s="126"/>
      <c r="C16" s="126"/>
      <c r="D16" s="126"/>
      <c r="E16" s="126"/>
      <c r="F16" s="126"/>
      <c r="G16" s="126"/>
      <c r="H16" s="126"/>
      <c r="I16" s="126"/>
    </row>
    <row r="17" spans="1:9" s="35" customFormat="1" ht="36" customHeight="1">
      <c r="A17" s="17">
        <v>66</v>
      </c>
      <c r="B17" s="17" t="s">
        <v>292</v>
      </c>
      <c r="C17" s="21" t="s">
        <v>240</v>
      </c>
      <c r="D17" s="21" t="s">
        <v>63</v>
      </c>
      <c r="E17" s="17"/>
      <c r="F17" s="36">
        <v>14</v>
      </c>
      <c r="G17" s="36">
        <v>5.92</v>
      </c>
      <c r="H17" s="36" t="s">
        <v>134</v>
      </c>
      <c r="I17" s="36" t="s">
        <v>400</v>
      </c>
    </row>
    <row r="18" spans="1:9" s="35" customFormat="1" ht="24" customHeight="1">
      <c r="A18" s="126" t="s">
        <v>120</v>
      </c>
      <c r="B18" s="126"/>
      <c r="C18" s="126"/>
      <c r="D18" s="126"/>
      <c r="E18" s="126"/>
      <c r="F18" s="126"/>
      <c r="G18" s="126"/>
      <c r="H18" s="126"/>
      <c r="I18" s="126"/>
    </row>
    <row r="19" spans="1:9" s="35" customFormat="1" ht="33" customHeight="1">
      <c r="A19" s="17">
        <v>91</v>
      </c>
      <c r="B19" s="17" t="s">
        <v>294</v>
      </c>
      <c r="C19" s="21" t="s">
        <v>269</v>
      </c>
      <c r="D19" s="21" t="s">
        <v>78</v>
      </c>
      <c r="E19" s="17"/>
      <c r="F19" s="36">
        <v>9.45</v>
      </c>
      <c r="G19" s="36">
        <v>5.1</v>
      </c>
      <c r="H19" s="21" t="s">
        <v>270</v>
      </c>
      <c r="I19" s="36" t="s">
        <v>319</v>
      </c>
    </row>
  </sheetData>
  <sheetProtection/>
  <mergeCells count="16">
    <mergeCell ref="A4:I4"/>
    <mergeCell ref="A1:I1"/>
    <mergeCell ref="A2:A3"/>
    <mergeCell ref="B2:B3"/>
    <mergeCell ref="C2:C3"/>
    <mergeCell ref="D2:D3"/>
    <mergeCell ref="E2:E3"/>
    <mergeCell ref="F2:G2"/>
    <mergeCell ref="H2:H3"/>
    <mergeCell ref="A18:I18"/>
    <mergeCell ref="A14:I14"/>
    <mergeCell ref="A16:I16"/>
    <mergeCell ref="A9:I9"/>
    <mergeCell ref="A12:I12"/>
    <mergeCell ref="A6:I6"/>
    <mergeCell ref="E7:E8"/>
  </mergeCells>
  <printOptions horizontalCentered="1"/>
  <pageMargins left="0.95" right="0.45" top="0.5" bottom="0.5" header="0.3" footer="0.3"/>
  <pageSetup horizontalDpi="600" verticalDpi="600" orientation="landscape" paperSize="5" r:id="rId2"/>
  <headerFooter>
    <oddHeader>&amp;R&amp;P</oddHeader>
    <oddFooter>&amp;L&amp;6&amp;Z&amp;F&amp;R&amp;8 151 SCs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2016-01-19T07:18:52Z</cp:lastPrinted>
  <dcterms:created xsi:type="dcterms:W3CDTF">2011-11-19T09:50:13Z</dcterms:created>
  <dcterms:modified xsi:type="dcterms:W3CDTF">2016-02-04T06:00:28Z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